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19440" windowHeight="89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3" i="1" l="1"/>
  <c r="R2" i="1"/>
  <c r="AC8" i="1" s="1"/>
  <c r="AD8" i="1" s="1"/>
  <c r="AA8" i="1"/>
  <c r="AB8" i="1" s="1"/>
  <c r="Y8" i="1" l="1"/>
  <c r="Z8" i="1" s="1"/>
  <c r="C8" i="1" l="1"/>
  <c r="W8" i="1"/>
  <c r="U8" i="1"/>
  <c r="S8" i="1"/>
  <c r="Q8" i="1"/>
  <c r="O8" i="1"/>
  <c r="M8" i="1"/>
  <c r="K8" i="1"/>
  <c r="I8" i="1"/>
  <c r="G8" i="1"/>
  <c r="H8" i="1" s="1"/>
  <c r="E8" i="1"/>
  <c r="F8" i="1" s="1"/>
  <c r="X8" i="1"/>
  <c r="V8" i="1"/>
  <c r="T8" i="1"/>
  <c r="R8" i="1"/>
  <c r="P8" i="1"/>
  <c r="N8" i="1"/>
  <c r="L8" i="1"/>
  <c r="J8" i="1"/>
  <c r="D8" i="1"/>
  <c r="B9" i="1" l="1"/>
  <c r="R303" i="1"/>
  <c r="Q303" i="1"/>
  <c r="E303" i="1"/>
  <c r="R302" i="1"/>
  <c r="Q302" i="1"/>
  <c r="E302" i="1"/>
  <c r="R301" i="1"/>
  <c r="Q301" i="1"/>
  <c r="E301" i="1"/>
  <c r="R300" i="1"/>
  <c r="Q300" i="1"/>
  <c r="E300" i="1"/>
  <c r="R299" i="1"/>
  <c r="Q299" i="1"/>
  <c r="E299" i="1"/>
  <c r="R298" i="1"/>
  <c r="Q298" i="1"/>
  <c r="R297" i="1"/>
  <c r="Q297" i="1"/>
  <c r="R296" i="1"/>
  <c r="Q296" i="1"/>
  <c r="R295" i="1"/>
  <c r="Q295" i="1"/>
  <c r="E295" i="1"/>
  <c r="E296" i="1" s="1"/>
  <c r="E297" i="1" s="1"/>
  <c r="E298" i="1" s="1"/>
  <c r="R294" i="1"/>
  <c r="Q294" i="1"/>
  <c r="R293" i="1"/>
  <c r="Q293" i="1"/>
  <c r="R292" i="1"/>
  <c r="Q292" i="1"/>
  <c r="R291" i="1"/>
  <c r="Q291" i="1"/>
  <c r="R290" i="1"/>
  <c r="Q290" i="1"/>
  <c r="R289" i="1"/>
  <c r="Q289" i="1"/>
  <c r="E289" i="1"/>
  <c r="E290" i="1" s="1"/>
  <c r="E291" i="1" s="1"/>
  <c r="R288" i="1"/>
  <c r="Q288" i="1"/>
  <c r="R278" i="1"/>
  <c r="Q278" i="1"/>
  <c r="E278" i="1"/>
  <c r="R277" i="1"/>
  <c r="Q277" i="1"/>
  <c r="E277" i="1"/>
  <c r="R276" i="1"/>
  <c r="Q276" i="1"/>
  <c r="E276" i="1"/>
  <c r="R275" i="1"/>
  <c r="Q275" i="1"/>
  <c r="E275" i="1"/>
  <c r="R274" i="1"/>
  <c r="Q274" i="1"/>
  <c r="E274" i="1"/>
  <c r="R273" i="1"/>
  <c r="Q273" i="1"/>
  <c r="E273" i="1"/>
  <c r="R272" i="1"/>
  <c r="Q272" i="1"/>
  <c r="R271" i="1"/>
  <c r="Q271" i="1"/>
  <c r="R270" i="1"/>
  <c r="Q270" i="1"/>
  <c r="R269" i="1"/>
  <c r="Q269" i="1"/>
  <c r="R268" i="1"/>
  <c r="Q268" i="1"/>
  <c r="R267" i="1"/>
  <c r="Q267" i="1"/>
  <c r="R266" i="1"/>
  <c r="Q266" i="1"/>
  <c r="R265" i="1"/>
  <c r="Q265" i="1"/>
  <c r="R264" i="1"/>
  <c r="Q264" i="1"/>
  <c r="E264" i="1"/>
  <c r="E265" i="1" s="1"/>
  <c r="E266" i="1" s="1"/>
  <c r="E267" i="1" s="1"/>
  <c r="E268" i="1" s="1"/>
  <c r="E269" i="1" s="1"/>
  <c r="E270" i="1" s="1"/>
  <c r="E271" i="1" s="1"/>
  <c r="E272" i="1" s="1"/>
  <c r="R263" i="1"/>
  <c r="Q263" i="1"/>
  <c r="R254" i="1"/>
  <c r="Q254" i="1"/>
  <c r="E254" i="1"/>
  <c r="R253" i="1"/>
  <c r="Q253" i="1"/>
  <c r="E253" i="1"/>
  <c r="R252" i="1"/>
  <c r="Q252" i="1"/>
  <c r="E252" i="1"/>
  <c r="R251" i="1"/>
  <c r="Q251" i="1"/>
  <c r="E251" i="1"/>
  <c r="R250" i="1"/>
  <c r="Q250" i="1"/>
  <c r="E250" i="1"/>
  <c r="R249" i="1"/>
  <c r="Q249" i="1"/>
  <c r="R248" i="1"/>
  <c r="Q248" i="1"/>
  <c r="R247" i="1"/>
  <c r="Q247" i="1"/>
  <c r="R246" i="1"/>
  <c r="Q246" i="1"/>
  <c r="E246" i="1"/>
  <c r="E247" i="1" s="1"/>
  <c r="E248" i="1" s="1"/>
  <c r="E249" i="1" s="1"/>
  <c r="R245" i="1"/>
  <c r="Q245" i="1"/>
  <c r="R244" i="1"/>
  <c r="Q244" i="1"/>
  <c r="R243" i="1"/>
  <c r="Q243" i="1"/>
  <c r="R242" i="1"/>
  <c r="Q242" i="1"/>
  <c r="R241" i="1"/>
  <c r="Q241" i="1"/>
  <c r="R240" i="1"/>
  <c r="Q240" i="1"/>
  <c r="E240" i="1"/>
  <c r="E241" i="1" s="1"/>
  <c r="E242" i="1" s="1"/>
  <c r="R239" i="1"/>
  <c r="Q239" i="1"/>
  <c r="R229" i="1"/>
  <c r="Q229" i="1"/>
  <c r="E229" i="1"/>
  <c r="R228" i="1"/>
  <c r="Q228" i="1"/>
  <c r="E228" i="1"/>
  <c r="R227" i="1"/>
  <c r="Q227" i="1"/>
  <c r="E227" i="1"/>
  <c r="R226" i="1"/>
  <c r="Q226" i="1"/>
  <c r="E226" i="1"/>
  <c r="R225" i="1"/>
  <c r="Q225" i="1"/>
  <c r="E225" i="1"/>
  <c r="R224" i="1"/>
  <c r="Q224" i="1"/>
  <c r="E224" i="1"/>
  <c r="R223" i="1"/>
  <c r="Q223" i="1"/>
  <c r="R222" i="1"/>
  <c r="Q222" i="1"/>
  <c r="R221" i="1"/>
  <c r="Q221" i="1"/>
  <c r="R220" i="1"/>
  <c r="Q220" i="1"/>
  <c r="R219" i="1"/>
  <c r="Q219" i="1"/>
  <c r="R218" i="1"/>
  <c r="Q218" i="1"/>
  <c r="R217" i="1"/>
  <c r="Q217" i="1"/>
  <c r="R216" i="1"/>
  <c r="Q216" i="1"/>
  <c r="R215" i="1"/>
  <c r="Q215" i="1"/>
  <c r="E215" i="1"/>
  <c r="E216" i="1" s="1"/>
  <c r="E217" i="1" s="1"/>
  <c r="E218" i="1" s="1"/>
  <c r="E219" i="1" s="1"/>
  <c r="E220" i="1" s="1"/>
  <c r="E221" i="1" s="1"/>
  <c r="E222" i="1" s="1"/>
  <c r="E223" i="1" s="1"/>
  <c r="R214" i="1"/>
  <c r="Q214" i="1"/>
  <c r="R205" i="1"/>
  <c r="Q205" i="1"/>
  <c r="E205" i="1"/>
  <c r="R204" i="1"/>
  <c r="Q204" i="1"/>
  <c r="E204" i="1"/>
  <c r="R203" i="1"/>
  <c r="Q203" i="1"/>
  <c r="E203" i="1"/>
  <c r="R202" i="1"/>
  <c r="Q202" i="1"/>
  <c r="E202" i="1"/>
  <c r="R201" i="1"/>
  <c r="Q201" i="1"/>
  <c r="E201" i="1"/>
  <c r="R200" i="1"/>
  <c r="Q200" i="1"/>
  <c r="R199" i="1"/>
  <c r="Q199" i="1"/>
  <c r="R198" i="1"/>
  <c r="Q198" i="1"/>
  <c r="R197" i="1"/>
  <c r="Q197" i="1"/>
  <c r="E197" i="1"/>
  <c r="E198" i="1" s="1"/>
  <c r="E199" i="1" s="1"/>
  <c r="E200" i="1" s="1"/>
  <c r="R196" i="1"/>
  <c r="Q196" i="1"/>
  <c r="R195" i="1"/>
  <c r="Q195" i="1"/>
  <c r="R194" i="1"/>
  <c r="Q194" i="1"/>
  <c r="R193" i="1"/>
  <c r="Q193" i="1"/>
  <c r="R192" i="1"/>
  <c r="Q192" i="1"/>
  <c r="R191" i="1"/>
  <c r="Q191" i="1"/>
  <c r="E191" i="1"/>
  <c r="E192" i="1" s="1"/>
  <c r="E193" i="1" s="1"/>
  <c r="R190" i="1"/>
  <c r="Q190" i="1"/>
  <c r="R180" i="1"/>
  <c r="Q180" i="1"/>
  <c r="E180" i="1"/>
  <c r="R179" i="1"/>
  <c r="Q179" i="1"/>
  <c r="E179" i="1"/>
  <c r="R178" i="1"/>
  <c r="Q178" i="1"/>
  <c r="E178" i="1"/>
  <c r="R177" i="1"/>
  <c r="Q177" i="1"/>
  <c r="E177" i="1"/>
  <c r="R176" i="1"/>
  <c r="Q176" i="1"/>
  <c r="E176" i="1"/>
  <c r="R175" i="1"/>
  <c r="Q175" i="1"/>
  <c r="E175" i="1"/>
  <c r="R174" i="1"/>
  <c r="Q174" i="1"/>
  <c r="R173" i="1"/>
  <c r="Q173" i="1"/>
  <c r="R172" i="1"/>
  <c r="Q172" i="1"/>
  <c r="R171" i="1"/>
  <c r="Q171" i="1"/>
  <c r="R170" i="1"/>
  <c r="Q170" i="1"/>
  <c r="R169" i="1"/>
  <c r="Q169" i="1"/>
  <c r="R168" i="1"/>
  <c r="Q168" i="1"/>
  <c r="R167" i="1"/>
  <c r="Q167" i="1"/>
  <c r="R166" i="1"/>
  <c r="Q166" i="1"/>
  <c r="E166" i="1"/>
  <c r="E167" i="1" s="1"/>
  <c r="E168" i="1" s="1"/>
  <c r="E169" i="1" s="1"/>
  <c r="E170" i="1" s="1"/>
  <c r="E171" i="1" s="1"/>
  <c r="E172" i="1" s="1"/>
  <c r="E173" i="1" s="1"/>
  <c r="E174" i="1" s="1"/>
  <c r="R165" i="1"/>
  <c r="Q165" i="1"/>
  <c r="R156" i="1"/>
  <c r="Q156" i="1"/>
  <c r="E156" i="1"/>
  <c r="R155" i="1"/>
  <c r="Q155" i="1"/>
  <c r="E155" i="1"/>
  <c r="R154" i="1"/>
  <c r="Q154" i="1"/>
  <c r="E154" i="1"/>
  <c r="R153" i="1"/>
  <c r="Q153" i="1"/>
  <c r="E153" i="1"/>
  <c r="R152" i="1"/>
  <c r="Q152" i="1"/>
  <c r="E152" i="1"/>
  <c r="R151" i="1"/>
  <c r="Q151" i="1"/>
  <c r="E151" i="1"/>
  <c r="R150" i="1"/>
  <c r="Q150" i="1"/>
  <c r="R149" i="1"/>
  <c r="Q149" i="1"/>
  <c r="R148" i="1"/>
  <c r="Q148" i="1"/>
  <c r="R147" i="1"/>
  <c r="Q147" i="1"/>
  <c r="R146" i="1"/>
  <c r="Q146" i="1"/>
  <c r="R145" i="1"/>
  <c r="Q145" i="1"/>
  <c r="R144" i="1"/>
  <c r="Q144" i="1"/>
  <c r="R143" i="1"/>
  <c r="Q143" i="1"/>
  <c r="R142" i="1"/>
  <c r="Q142" i="1"/>
  <c r="E142" i="1"/>
  <c r="E143" i="1" s="1"/>
  <c r="E144" i="1" s="1"/>
  <c r="R141" i="1"/>
  <c r="Q141" i="1"/>
  <c r="R131" i="1"/>
  <c r="Q131" i="1"/>
  <c r="E131" i="1"/>
  <c r="R130" i="1"/>
  <c r="Q130" i="1"/>
  <c r="E130" i="1"/>
  <c r="R129" i="1"/>
  <c r="Q129" i="1"/>
  <c r="E129" i="1"/>
  <c r="R128" i="1"/>
  <c r="Q128" i="1"/>
  <c r="E128" i="1"/>
  <c r="R127" i="1"/>
  <c r="Q127" i="1"/>
  <c r="E127" i="1"/>
  <c r="R126" i="1"/>
  <c r="Q126" i="1"/>
  <c r="E126" i="1"/>
  <c r="R125" i="1"/>
  <c r="Q125" i="1"/>
  <c r="E125" i="1"/>
  <c r="R124" i="1"/>
  <c r="Q124" i="1"/>
  <c r="E124" i="1"/>
  <c r="R123" i="1"/>
  <c r="Q123" i="1"/>
  <c r="E123" i="1"/>
  <c r="R122" i="1"/>
  <c r="Q122" i="1"/>
  <c r="E122" i="1"/>
  <c r="R121" i="1"/>
  <c r="Q121" i="1"/>
  <c r="R120" i="1"/>
  <c r="Q120" i="1"/>
  <c r="R119" i="1"/>
  <c r="Q119" i="1"/>
  <c r="R118" i="1"/>
  <c r="Q118" i="1"/>
  <c r="R117" i="1"/>
  <c r="Q117" i="1"/>
  <c r="E117" i="1"/>
  <c r="E118" i="1" s="1"/>
  <c r="E119" i="1" s="1"/>
  <c r="E120" i="1" s="1"/>
  <c r="E121" i="1" s="1"/>
  <c r="R116" i="1"/>
  <c r="Q116" i="1"/>
  <c r="R107" i="1"/>
  <c r="Q107" i="1"/>
  <c r="E107" i="1"/>
  <c r="R106" i="1"/>
  <c r="Q106" i="1"/>
  <c r="E106" i="1"/>
  <c r="R105" i="1"/>
  <c r="Q105" i="1"/>
  <c r="E105" i="1"/>
  <c r="R104" i="1"/>
  <c r="Q104" i="1"/>
  <c r="E104" i="1"/>
  <c r="R103" i="1"/>
  <c r="Q103" i="1"/>
  <c r="R102" i="1"/>
  <c r="Q102" i="1"/>
  <c r="E102" i="1"/>
  <c r="R95" i="1"/>
  <c r="Q95" i="1"/>
  <c r="E95" i="1"/>
  <c r="R94" i="1"/>
  <c r="Q94" i="1"/>
  <c r="R93" i="1"/>
  <c r="Q93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R84" i="1"/>
  <c r="Q84" i="1"/>
  <c r="R83" i="1"/>
  <c r="Q83" i="1"/>
  <c r="R82" i="1"/>
  <c r="Q82" i="1"/>
  <c r="R81" i="1"/>
  <c r="Q81" i="1"/>
  <c r="E81" i="1"/>
  <c r="E82" i="1" s="1"/>
  <c r="E83" i="1" s="1"/>
  <c r="E84" i="1" s="1"/>
  <c r="E85" i="1" s="1"/>
  <c r="R80" i="1"/>
  <c r="Q80" i="1"/>
  <c r="Y9" i="1" l="1"/>
  <c r="Z9" i="1" s="1"/>
  <c r="AC9" i="1"/>
  <c r="AD9" i="1" s="1"/>
  <c r="AA9" i="1"/>
  <c r="AB9" i="1" s="1"/>
  <c r="W9" i="1"/>
  <c r="X9" i="1" s="1"/>
  <c r="S9" i="1"/>
  <c r="T9" i="1" s="1"/>
  <c r="C9" i="1"/>
  <c r="D9" i="1" s="1"/>
  <c r="U9" i="1"/>
  <c r="V9" i="1" s="1"/>
  <c r="Q9" i="1"/>
  <c r="R9" i="1" s="1"/>
  <c r="O9" i="1"/>
  <c r="P9" i="1" s="1"/>
  <c r="K9" i="1"/>
  <c r="L9" i="1" s="1"/>
  <c r="G9" i="1"/>
  <c r="H9" i="1" s="1"/>
  <c r="M9" i="1"/>
  <c r="N9" i="1" s="1"/>
  <c r="I9" i="1"/>
  <c r="J9" i="1" s="1"/>
  <c r="E9" i="1"/>
  <c r="F9" i="1" s="1"/>
  <c r="B10" i="1"/>
  <c r="Y10" i="1" l="1"/>
  <c r="Z10" i="1" s="1"/>
  <c r="AA10" i="1"/>
  <c r="AB10" i="1" s="1"/>
  <c r="AC10" i="1"/>
  <c r="AD10" i="1" s="1"/>
  <c r="C10" i="1"/>
  <c r="D10" i="1" s="1"/>
  <c r="U10" i="1"/>
  <c r="V10" i="1" s="1"/>
  <c r="Q10" i="1"/>
  <c r="R10" i="1" s="1"/>
  <c r="W10" i="1"/>
  <c r="X10" i="1" s="1"/>
  <c r="S10" i="1"/>
  <c r="T10" i="1" s="1"/>
  <c r="M10" i="1"/>
  <c r="N10" i="1" s="1"/>
  <c r="I10" i="1"/>
  <c r="J10" i="1" s="1"/>
  <c r="O10" i="1"/>
  <c r="P10" i="1" s="1"/>
  <c r="K10" i="1"/>
  <c r="L10" i="1" s="1"/>
  <c r="G10" i="1"/>
  <c r="H10" i="1" s="1"/>
  <c r="E10" i="1"/>
  <c r="F10" i="1" s="1"/>
  <c r="B11" i="1"/>
  <c r="Y11" i="1" l="1"/>
  <c r="Z11" i="1" s="1"/>
  <c r="AC11" i="1"/>
  <c r="AD11" i="1" s="1"/>
  <c r="AA11" i="1"/>
  <c r="AB11" i="1" s="1"/>
  <c r="W11" i="1"/>
  <c r="X11" i="1" s="1"/>
  <c r="S11" i="1"/>
  <c r="T11" i="1" s="1"/>
  <c r="C11" i="1"/>
  <c r="D11" i="1" s="1"/>
  <c r="U11" i="1"/>
  <c r="V11" i="1" s="1"/>
  <c r="Q11" i="1"/>
  <c r="R11" i="1" s="1"/>
  <c r="O11" i="1"/>
  <c r="P11" i="1" s="1"/>
  <c r="K11" i="1"/>
  <c r="L11" i="1" s="1"/>
  <c r="G11" i="1"/>
  <c r="H11" i="1" s="1"/>
  <c r="M11" i="1"/>
  <c r="N11" i="1" s="1"/>
  <c r="I11" i="1"/>
  <c r="J11" i="1" s="1"/>
  <c r="E11" i="1"/>
  <c r="F11" i="1" s="1"/>
  <c r="B12" i="1"/>
  <c r="Y12" i="1" l="1"/>
  <c r="Z12" i="1" s="1"/>
  <c r="AA12" i="1"/>
  <c r="AB12" i="1" s="1"/>
  <c r="AC12" i="1"/>
  <c r="AD12" i="1" s="1"/>
  <c r="C12" i="1"/>
  <c r="D12" i="1" s="1"/>
  <c r="U12" i="1"/>
  <c r="V12" i="1" s="1"/>
  <c r="Q12" i="1"/>
  <c r="R12" i="1" s="1"/>
  <c r="W12" i="1"/>
  <c r="X12" i="1" s="1"/>
  <c r="S12" i="1"/>
  <c r="T12" i="1" s="1"/>
  <c r="M12" i="1"/>
  <c r="N12" i="1" s="1"/>
  <c r="I12" i="1"/>
  <c r="J12" i="1" s="1"/>
  <c r="O12" i="1"/>
  <c r="P12" i="1" s="1"/>
  <c r="K12" i="1"/>
  <c r="L12" i="1" s="1"/>
  <c r="G12" i="1"/>
  <c r="H12" i="1" s="1"/>
  <c r="E12" i="1"/>
  <c r="F12" i="1" s="1"/>
  <c r="B13" i="1"/>
  <c r="Y13" i="1" l="1"/>
  <c r="Z13" i="1" s="1"/>
  <c r="AC13" i="1"/>
  <c r="AD13" i="1" s="1"/>
  <c r="AA13" i="1"/>
  <c r="AB13" i="1" s="1"/>
  <c r="W13" i="1"/>
  <c r="X13" i="1" s="1"/>
  <c r="S13" i="1"/>
  <c r="T13" i="1" s="1"/>
  <c r="C13" i="1"/>
  <c r="D13" i="1" s="1"/>
  <c r="U13" i="1"/>
  <c r="V13" i="1" s="1"/>
  <c r="Q13" i="1"/>
  <c r="R13" i="1" s="1"/>
  <c r="O13" i="1"/>
  <c r="P13" i="1" s="1"/>
  <c r="K13" i="1"/>
  <c r="L13" i="1" s="1"/>
  <c r="G13" i="1"/>
  <c r="H13" i="1" s="1"/>
  <c r="M13" i="1"/>
  <c r="N13" i="1" s="1"/>
  <c r="I13" i="1"/>
  <c r="J13" i="1" s="1"/>
  <c r="E13" i="1"/>
  <c r="F13" i="1" s="1"/>
  <c r="B14" i="1"/>
  <c r="Y14" i="1" l="1"/>
  <c r="Z14" i="1" s="1"/>
  <c r="AA14" i="1"/>
  <c r="AB14" i="1" s="1"/>
  <c r="AC14" i="1"/>
  <c r="AD14" i="1" s="1"/>
  <c r="C14" i="1"/>
  <c r="D14" i="1" s="1"/>
  <c r="U14" i="1"/>
  <c r="V14" i="1" s="1"/>
  <c r="Q14" i="1"/>
  <c r="R14" i="1" s="1"/>
  <c r="W14" i="1"/>
  <c r="X14" i="1" s="1"/>
  <c r="S14" i="1"/>
  <c r="T14" i="1" s="1"/>
  <c r="M14" i="1"/>
  <c r="N14" i="1" s="1"/>
  <c r="I14" i="1"/>
  <c r="J14" i="1" s="1"/>
  <c r="O14" i="1"/>
  <c r="P14" i="1" s="1"/>
  <c r="K14" i="1"/>
  <c r="L14" i="1" s="1"/>
  <c r="G14" i="1"/>
  <c r="H14" i="1" s="1"/>
  <c r="E14" i="1"/>
  <c r="F14" i="1" s="1"/>
  <c r="B15" i="1"/>
  <c r="Y15" i="1" l="1"/>
  <c r="Z15" i="1" s="1"/>
  <c r="AC15" i="1"/>
  <c r="AD15" i="1" s="1"/>
  <c r="AA15" i="1"/>
  <c r="AB15" i="1" s="1"/>
  <c r="W15" i="1"/>
  <c r="X15" i="1" s="1"/>
  <c r="S15" i="1"/>
  <c r="T15" i="1" s="1"/>
  <c r="C15" i="1"/>
  <c r="D15" i="1" s="1"/>
  <c r="U15" i="1"/>
  <c r="V15" i="1" s="1"/>
  <c r="Q15" i="1"/>
  <c r="R15" i="1" s="1"/>
  <c r="O15" i="1"/>
  <c r="P15" i="1" s="1"/>
  <c r="K15" i="1"/>
  <c r="L15" i="1" s="1"/>
  <c r="G15" i="1"/>
  <c r="H15" i="1" s="1"/>
  <c r="M15" i="1"/>
  <c r="N15" i="1" s="1"/>
  <c r="I15" i="1"/>
  <c r="J15" i="1" s="1"/>
  <c r="E15" i="1"/>
  <c r="F15" i="1" s="1"/>
  <c r="B16" i="1"/>
  <c r="Y16" i="1" l="1"/>
  <c r="Z16" i="1" s="1"/>
  <c r="AA16" i="1"/>
  <c r="AB16" i="1" s="1"/>
  <c r="AC16" i="1"/>
  <c r="AD16" i="1" s="1"/>
  <c r="C16" i="1"/>
  <c r="D16" i="1" s="1"/>
  <c r="U16" i="1"/>
  <c r="V16" i="1" s="1"/>
  <c r="Q16" i="1"/>
  <c r="R16" i="1" s="1"/>
  <c r="W16" i="1"/>
  <c r="X16" i="1" s="1"/>
  <c r="S16" i="1"/>
  <c r="T16" i="1" s="1"/>
  <c r="M16" i="1"/>
  <c r="N16" i="1" s="1"/>
  <c r="I16" i="1"/>
  <c r="J16" i="1" s="1"/>
  <c r="O16" i="1"/>
  <c r="P16" i="1" s="1"/>
  <c r="K16" i="1"/>
  <c r="L16" i="1" s="1"/>
  <c r="G16" i="1"/>
  <c r="H16" i="1" s="1"/>
  <c r="E16" i="1"/>
  <c r="F16" i="1" s="1"/>
  <c r="B17" i="1"/>
  <c r="Y17" i="1" l="1"/>
  <c r="Z17" i="1" s="1"/>
  <c r="AC17" i="1"/>
  <c r="AD17" i="1" s="1"/>
  <c r="AA17" i="1"/>
  <c r="AB17" i="1" s="1"/>
  <c r="W17" i="1"/>
  <c r="X17" i="1" s="1"/>
  <c r="S17" i="1"/>
  <c r="T17" i="1" s="1"/>
  <c r="C17" i="1"/>
  <c r="D17" i="1" s="1"/>
  <c r="U17" i="1"/>
  <c r="V17" i="1" s="1"/>
  <c r="Q17" i="1"/>
  <c r="R17" i="1" s="1"/>
  <c r="O17" i="1"/>
  <c r="P17" i="1" s="1"/>
  <c r="K17" i="1"/>
  <c r="L17" i="1" s="1"/>
  <c r="G17" i="1"/>
  <c r="H17" i="1" s="1"/>
  <c r="M17" i="1"/>
  <c r="N17" i="1" s="1"/>
  <c r="I17" i="1"/>
  <c r="J17" i="1" s="1"/>
  <c r="E17" i="1"/>
  <c r="F17" i="1" s="1"/>
  <c r="O121" i="1"/>
  <c r="O116" i="1"/>
  <c r="E99" i="1"/>
  <c r="O91" i="1"/>
  <c r="O87" i="1"/>
  <c r="O83" i="1"/>
  <c r="O80" i="1"/>
  <c r="E111" i="1"/>
  <c r="O105" i="1"/>
  <c r="O103" i="1"/>
  <c r="O94" i="1"/>
  <c r="O90" i="1"/>
  <c r="O86" i="1"/>
  <c r="O82" i="1"/>
  <c r="O303" i="1"/>
  <c r="O299" i="1"/>
  <c r="O291" i="1"/>
  <c r="O277" i="1"/>
  <c r="O273" i="1"/>
  <c r="O266" i="1"/>
  <c r="O248" i="1"/>
  <c r="O241" i="1"/>
  <c r="O218" i="1"/>
  <c r="O197" i="1"/>
  <c r="Q189" i="1"/>
  <c r="O167" i="1"/>
  <c r="O154" i="1"/>
  <c r="O150" i="1"/>
  <c r="O142" i="1"/>
  <c r="O129" i="1"/>
  <c r="O125" i="1"/>
  <c r="O297" i="1"/>
  <c r="O290" i="1"/>
  <c r="O267" i="1"/>
  <c r="O253" i="1"/>
  <c r="O249" i="1"/>
  <c r="O240" i="1"/>
  <c r="O227" i="1"/>
  <c r="O223" i="1"/>
  <c r="O215" i="1"/>
  <c r="O203" i="1"/>
  <c r="O198" i="1"/>
  <c r="O190" i="1"/>
  <c r="O177" i="1"/>
  <c r="O172" i="1"/>
  <c r="O165" i="1"/>
  <c r="O145" i="1"/>
  <c r="O118" i="1"/>
  <c r="E209" i="1"/>
  <c r="E68" i="1"/>
  <c r="O300" i="1"/>
  <c r="O293" i="1"/>
  <c r="O278" i="1"/>
  <c r="O274" i="1"/>
  <c r="O268" i="1"/>
  <c r="E258" i="1"/>
  <c r="O243" i="1"/>
  <c r="O220" i="1"/>
  <c r="O199" i="1"/>
  <c r="O192" i="1"/>
  <c r="O169" i="1"/>
  <c r="O155" i="1"/>
  <c r="O151" i="1"/>
  <c r="O144" i="1"/>
  <c r="O130" i="1"/>
  <c r="O126" i="1"/>
  <c r="O122" i="1"/>
  <c r="O292" i="1"/>
  <c r="O269" i="1"/>
  <c r="O254" i="1"/>
  <c r="O250" i="1"/>
  <c r="O242" i="1"/>
  <c r="O228" i="1"/>
  <c r="O224" i="1"/>
  <c r="O217" i="1"/>
  <c r="O204" i="1"/>
  <c r="O200" i="1"/>
  <c r="O191" i="1"/>
  <c r="O178" i="1"/>
  <c r="O174" i="1"/>
  <c r="O166" i="1"/>
  <c r="O120" i="1"/>
  <c r="E283" i="1"/>
  <c r="O117" i="1"/>
  <c r="O102" i="1"/>
  <c r="O93" i="1"/>
  <c r="O89" i="1"/>
  <c r="O85" i="1"/>
  <c r="O81" i="1"/>
  <c r="O119" i="1"/>
  <c r="O106" i="1"/>
  <c r="O104" i="1"/>
  <c r="O95" i="1"/>
  <c r="O92" i="1"/>
  <c r="O88" i="1"/>
  <c r="O84" i="1"/>
  <c r="Q79" i="1"/>
  <c r="O301" i="1"/>
  <c r="O296" i="1"/>
  <c r="O288" i="1"/>
  <c r="O275" i="1"/>
  <c r="O270" i="1"/>
  <c r="O263" i="1"/>
  <c r="O245" i="1"/>
  <c r="O222" i="1"/>
  <c r="Q213" i="1"/>
  <c r="O194" i="1"/>
  <c r="O171" i="1"/>
  <c r="O156" i="1"/>
  <c r="O152" i="1"/>
  <c r="O146" i="1"/>
  <c r="O131" i="1"/>
  <c r="O127" i="1"/>
  <c r="O123" i="1"/>
  <c r="O294" i="1"/>
  <c r="O271" i="1"/>
  <c r="Q262" i="1"/>
  <c r="O251" i="1"/>
  <c r="O244" i="1"/>
  <c r="O229" i="1"/>
  <c r="O225" i="1"/>
  <c r="O219" i="1"/>
  <c r="O205" i="1"/>
  <c r="O201" i="1"/>
  <c r="O193" i="1"/>
  <c r="O179" i="1"/>
  <c r="O175" i="1"/>
  <c r="O168" i="1"/>
  <c r="O149" i="1"/>
  <c r="Q140" i="1"/>
  <c r="O107" i="1"/>
  <c r="E136" i="1"/>
  <c r="O302" i="1"/>
  <c r="O298" i="1"/>
  <c r="O289" i="1"/>
  <c r="O276" i="1"/>
  <c r="O272" i="1"/>
  <c r="O264" i="1"/>
  <c r="O246" i="1"/>
  <c r="Q238" i="1"/>
  <c r="O216" i="1"/>
  <c r="O196" i="1"/>
  <c r="O173" i="1"/>
  <c r="Q164" i="1"/>
  <c r="O153" i="1"/>
  <c r="O148" i="1"/>
  <c r="O141" i="1"/>
  <c r="O128" i="1"/>
  <c r="O124" i="1"/>
  <c r="O295" i="1"/>
  <c r="Q287" i="1"/>
  <c r="O265" i="1"/>
  <c r="O252" i="1"/>
  <c r="O247" i="1"/>
  <c r="O239" i="1"/>
  <c r="O226" i="1"/>
  <c r="O221" i="1"/>
  <c r="O214" i="1"/>
  <c r="O202" i="1"/>
  <c r="O195" i="1"/>
  <c r="O180" i="1"/>
  <c r="O176" i="1"/>
  <c r="O170" i="1"/>
  <c r="E160" i="1"/>
  <c r="O143" i="1"/>
  <c r="Q115" i="1"/>
  <c r="E185" i="1"/>
  <c r="O147" i="1"/>
  <c r="E234" i="1"/>
  <c r="B18" i="1"/>
  <c r="Y18" i="1" l="1"/>
  <c r="Z18" i="1" s="1"/>
  <c r="AA18" i="1"/>
  <c r="AB18" i="1" s="1"/>
  <c r="AC18" i="1"/>
  <c r="AD18" i="1" s="1"/>
  <c r="C18" i="1"/>
  <c r="D18" i="1" s="1"/>
  <c r="U18" i="1"/>
  <c r="V18" i="1" s="1"/>
  <c r="Q18" i="1"/>
  <c r="R18" i="1" s="1"/>
  <c r="W18" i="1"/>
  <c r="X18" i="1" s="1"/>
  <c r="S18" i="1"/>
  <c r="T18" i="1" s="1"/>
  <c r="M18" i="1"/>
  <c r="N18" i="1" s="1"/>
  <c r="I18" i="1"/>
  <c r="J18" i="1" s="1"/>
  <c r="O18" i="1"/>
  <c r="P18" i="1" s="1"/>
  <c r="K18" i="1"/>
  <c r="L18" i="1" s="1"/>
  <c r="G18" i="1"/>
  <c r="H18" i="1" s="1"/>
  <c r="E18" i="1"/>
  <c r="F18" i="1" s="1"/>
  <c r="B19" i="1"/>
  <c r="Y19" i="1" l="1"/>
  <c r="Z19" i="1" s="1"/>
  <c r="AC19" i="1"/>
  <c r="AD19" i="1" s="1"/>
  <c r="AA19" i="1"/>
  <c r="AB19" i="1" s="1"/>
  <c r="W19" i="1"/>
  <c r="X19" i="1" s="1"/>
  <c r="S19" i="1"/>
  <c r="T19" i="1" s="1"/>
  <c r="C19" i="1"/>
  <c r="D19" i="1" s="1"/>
  <c r="U19" i="1"/>
  <c r="V19" i="1" s="1"/>
  <c r="Q19" i="1"/>
  <c r="R19" i="1" s="1"/>
  <c r="O19" i="1"/>
  <c r="P19" i="1" s="1"/>
  <c r="K19" i="1"/>
  <c r="L19" i="1" s="1"/>
  <c r="G19" i="1"/>
  <c r="H19" i="1" s="1"/>
  <c r="M19" i="1"/>
  <c r="N19" i="1" s="1"/>
  <c r="I19" i="1"/>
  <c r="J19" i="1" s="1"/>
  <c r="E19" i="1"/>
  <c r="F19" i="1" s="1"/>
  <c r="B20" i="1"/>
  <c r="Y20" i="1" l="1"/>
  <c r="Z20" i="1" s="1"/>
  <c r="AA20" i="1"/>
  <c r="AB20" i="1" s="1"/>
  <c r="AC20" i="1"/>
  <c r="AD20" i="1" s="1"/>
  <c r="C20" i="1"/>
  <c r="D20" i="1" s="1"/>
  <c r="U20" i="1"/>
  <c r="V20" i="1" s="1"/>
  <c r="Q20" i="1"/>
  <c r="R20" i="1" s="1"/>
  <c r="W20" i="1"/>
  <c r="X20" i="1" s="1"/>
  <c r="S20" i="1"/>
  <c r="T20" i="1" s="1"/>
  <c r="M20" i="1"/>
  <c r="N20" i="1" s="1"/>
  <c r="I20" i="1"/>
  <c r="J20" i="1" s="1"/>
  <c r="O20" i="1"/>
  <c r="P20" i="1" s="1"/>
  <c r="K20" i="1"/>
  <c r="L20" i="1" s="1"/>
  <c r="G20" i="1"/>
  <c r="H20" i="1" s="1"/>
  <c r="E20" i="1"/>
  <c r="F20" i="1" s="1"/>
  <c r="B21" i="1"/>
  <c r="Y21" i="1" l="1"/>
  <c r="Z21" i="1" s="1"/>
  <c r="AC21" i="1"/>
  <c r="AD21" i="1" s="1"/>
  <c r="AA21" i="1"/>
  <c r="AB21" i="1" s="1"/>
  <c r="W21" i="1"/>
  <c r="X21" i="1" s="1"/>
  <c r="S21" i="1"/>
  <c r="T21" i="1" s="1"/>
  <c r="C21" i="1"/>
  <c r="D21" i="1" s="1"/>
  <c r="U21" i="1"/>
  <c r="V21" i="1" s="1"/>
  <c r="Q21" i="1"/>
  <c r="R21" i="1" s="1"/>
  <c r="O21" i="1"/>
  <c r="P21" i="1" s="1"/>
  <c r="K21" i="1"/>
  <c r="L21" i="1" s="1"/>
  <c r="G21" i="1"/>
  <c r="H21" i="1" s="1"/>
  <c r="M21" i="1"/>
  <c r="N21" i="1" s="1"/>
  <c r="I21" i="1"/>
  <c r="J21" i="1" s="1"/>
  <c r="E21" i="1"/>
  <c r="F21" i="1" s="1"/>
  <c r="B22" i="1"/>
  <c r="Y22" i="1" l="1"/>
  <c r="Z22" i="1" s="1"/>
  <c r="AA22" i="1"/>
  <c r="AB22" i="1" s="1"/>
  <c r="AC22" i="1"/>
  <c r="AD22" i="1" s="1"/>
  <c r="C22" i="1"/>
  <c r="D22" i="1" s="1"/>
  <c r="U22" i="1"/>
  <c r="V22" i="1" s="1"/>
  <c r="Q22" i="1"/>
  <c r="R22" i="1" s="1"/>
  <c r="W22" i="1"/>
  <c r="X22" i="1" s="1"/>
  <c r="S22" i="1"/>
  <c r="T22" i="1" s="1"/>
  <c r="M22" i="1"/>
  <c r="N22" i="1" s="1"/>
  <c r="I22" i="1"/>
  <c r="J22" i="1" s="1"/>
  <c r="O22" i="1"/>
  <c r="P22" i="1" s="1"/>
  <c r="K22" i="1"/>
  <c r="L22" i="1" s="1"/>
  <c r="G22" i="1"/>
  <c r="H22" i="1" s="1"/>
  <c r="E22" i="1"/>
  <c r="F22" i="1" s="1"/>
  <c r="B23" i="1"/>
  <c r="Y23" i="1" l="1"/>
  <c r="Z23" i="1" s="1"/>
  <c r="AC23" i="1"/>
  <c r="AD23" i="1" s="1"/>
  <c r="AA23" i="1"/>
  <c r="AB23" i="1" s="1"/>
  <c r="W23" i="1"/>
  <c r="X23" i="1" s="1"/>
  <c r="S23" i="1"/>
  <c r="T23" i="1" s="1"/>
  <c r="C23" i="1"/>
  <c r="D23" i="1" s="1"/>
  <c r="U23" i="1"/>
  <c r="V23" i="1" s="1"/>
  <c r="Q23" i="1"/>
  <c r="R23" i="1" s="1"/>
  <c r="O23" i="1"/>
  <c r="P23" i="1" s="1"/>
  <c r="K23" i="1"/>
  <c r="L23" i="1" s="1"/>
  <c r="G23" i="1"/>
  <c r="H23" i="1" s="1"/>
  <c r="M23" i="1"/>
  <c r="N23" i="1" s="1"/>
  <c r="I23" i="1"/>
  <c r="J23" i="1" s="1"/>
  <c r="E23" i="1"/>
  <c r="F23" i="1" s="1"/>
  <c r="B24" i="1"/>
  <c r="Y24" i="1" l="1"/>
  <c r="Z24" i="1" s="1"/>
  <c r="AA24" i="1"/>
  <c r="AB24" i="1" s="1"/>
  <c r="AC24" i="1"/>
  <c r="AD24" i="1" s="1"/>
  <c r="C24" i="1"/>
  <c r="D24" i="1" s="1"/>
  <c r="U24" i="1"/>
  <c r="V24" i="1" s="1"/>
  <c r="Q24" i="1"/>
  <c r="R24" i="1" s="1"/>
  <c r="W24" i="1"/>
  <c r="X24" i="1" s="1"/>
  <c r="S24" i="1"/>
  <c r="T24" i="1" s="1"/>
  <c r="M24" i="1"/>
  <c r="N24" i="1" s="1"/>
  <c r="I24" i="1"/>
  <c r="J24" i="1" s="1"/>
  <c r="O24" i="1"/>
  <c r="P24" i="1" s="1"/>
  <c r="K24" i="1"/>
  <c r="L24" i="1" s="1"/>
  <c r="G24" i="1"/>
  <c r="H24" i="1" s="1"/>
  <c r="E24" i="1"/>
  <c r="F24" i="1" s="1"/>
  <c r="B25" i="1"/>
  <c r="Y25" i="1" l="1"/>
  <c r="Z25" i="1" s="1"/>
  <c r="AC25" i="1"/>
  <c r="AD25" i="1" s="1"/>
  <c r="AA25" i="1"/>
  <c r="AB25" i="1" s="1"/>
  <c r="W25" i="1"/>
  <c r="X25" i="1" s="1"/>
  <c r="S25" i="1"/>
  <c r="T25" i="1" s="1"/>
  <c r="C25" i="1"/>
  <c r="D25" i="1" s="1"/>
  <c r="U25" i="1"/>
  <c r="V25" i="1" s="1"/>
  <c r="Q25" i="1"/>
  <c r="R25" i="1" s="1"/>
  <c r="O25" i="1"/>
  <c r="P25" i="1" s="1"/>
  <c r="K25" i="1"/>
  <c r="L25" i="1" s="1"/>
  <c r="G25" i="1"/>
  <c r="H25" i="1" s="1"/>
  <c r="M25" i="1"/>
  <c r="N25" i="1" s="1"/>
  <c r="I25" i="1"/>
  <c r="J25" i="1" s="1"/>
  <c r="E25" i="1"/>
  <c r="F25" i="1" s="1"/>
  <c r="B26" i="1"/>
  <c r="Y26" i="1" l="1"/>
  <c r="Z26" i="1" s="1"/>
  <c r="AA26" i="1"/>
  <c r="AB26" i="1" s="1"/>
  <c r="AC26" i="1"/>
  <c r="AD26" i="1" s="1"/>
  <c r="C26" i="1"/>
  <c r="D26" i="1" s="1"/>
  <c r="U26" i="1"/>
  <c r="V26" i="1" s="1"/>
  <c r="Q26" i="1"/>
  <c r="R26" i="1" s="1"/>
  <c r="W26" i="1"/>
  <c r="X26" i="1" s="1"/>
  <c r="S26" i="1"/>
  <c r="T26" i="1" s="1"/>
  <c r="M26" i="1"/>
  <c r="N26" i="1" s="1"/>
  <c r="I26" i="1"/>
  <c r="J26" i="1" s="1"/>
  <c r="O26" i="1"/>
  <c r="P26" i="1" s="1"/>
  <c r="K26" i="1"/>
  <c r="L26" i="1" s="1"/>
  <c r="G26" i="1"/>
  <c r="H26" i="1" s="1"/>
  <c r="E26" i="1"/>
  <c r="F26" i="1" s="1"/>
  <c r="B27" i="1"/>
  <c r="Y27" i="1" l="1"/>
  <c r="Z27" i="1" s="1"/>
  <c r="AC27" i="1"/>
  <c r="AD27" i="1" s="1"/>
  <c r="AA27" i="1"/>
  <c r="AB27" i="1" s="1"/>
  <c r="W27" i="1"/>
  <c r="X27" i="1" s="1"/>
  <c r="S27" i="1"/>
  <c r="T27" i="1" s="1"/>
  <c r="C27" i="1"/>
  <c r="D27" i="1" s="1"/>
  <c r="U27" i="1"/>
  <c r="V27" i="1" s="1"/>
  <c r="Q27" i="1"/>
  <c r="R27" i="1" s="1"/>
  <c r="O27" i="1"/>
  <c r="P27" i="1" s="1"/>
  <c r="K27" i="1"/>
  <c r="L27" i="1" s="1"/>
  <c r="G27" i="1"/>
  <c r="H27" i="1" s="1"/>
  <c r="M27" i="1"/>
  <c r="N27" i="1" s="1"/>
  <c r="I27" i="1"/>
  <c r="J27" i="1" s="1"/>
  <c r="E27" i="1"/>
  <c r="F27" i="1" s="1"/>
  <c r="B28" i="1"/>
  <c r="Y28" i="1" l="1"/>
  <c r="Z28" i="1" s="1"/>
  <c r="AA28" i="1"/>
  <c r="AB28" i="1" s="1"/>
  <c r="AC28" i="1"/>
  <c r="AD28" i="1" s="1"/>
  <c r="C28" i="1"/>
  <c r="D28" i="1" s="1"/>
  <c r="U28" i="1"/>
  <c r="V28" i="1" s="1"/>
  <c r="Q28" i="1"/>
  <c r="R28" i="1" s="1"/>
  <c r="W28" i="1"/>
  <c r="X28" i="1" s="1"/>
  <c r="S28" i="1"/>
  <c r="T28" i="1" s="1"/>
  <c r="M28" i="1"/>
  <c r="N28" i="1" s="1"/>
  <c r="I28" i="1"/>
  <c r="J28" i="1" s="1"/>
  <c r="O28" i="1"/>
  <c r="P28" i="1" s="1"/>
  <c r="K28" i="1"/>
  <c r="L28" i="1" s="1"/>
  <c r="G28" i="1"/>
  <c r="H28" i="1" s="1"/>
  <c r="E28" i="1"/>
  <c r="F28" i="1" s="1"/>
  <c r="B29" i="1"/>
  <c r="Y29" i="1" l="1"/>
  <c r="Z29" i="1" s="1"/>
  <c r="AC29" i="1"/>
  <c r="AD29" i="1" s="1"/>
  <c r="AA29" i="1"/>
  <c r="AB29" i="1" s="1"/>
  <c r="W29" i="1"/>
  <c r="X29" i="1" s="1"/>
  <c r="S29" i="1"/>
  <c r="T29" i="1" s="1"/>
  <c r="C29" i="1"/>
  <c r="D29" i="1" s="1"/>
  <c r="U29" i="1"/>
  <c r="V29" i="1" s="1"/>
  <c r="Q29" i="1"/>
  <c r="R29" i="1" s="1"/>
  <c r="O29" i="1"/>
  <c r="P29" i="1" s="1"/>
  <c r="K29" i="1"/>
  <c r="L29" i="1" s="1"/>
  <c r="G29" i="1"/>
  <c r="H29" i="1" s="1"/>
  <c r="M29" i="1"/>
  <c r="N29" i="1" s="1"/>
  <c r="I29" i="1"/>
  <c r="J29" i="1" s="1"/>
  <c r="E29" i="1"/>
  <c r="F29" i="1" s="1"/>
  <c r="B30" i="1"/>
  <c r="Y30" i="1" l="1"/>
  <c r="Z30" i="1" s="1"/>
  <c r="AA30" i="1"/>
  <c r="AB30" i="1" s="1"/>
  <c r="AC30" i="1"/>
  <c r="AD30" i="1" s="1"/>
  <c r="C30" i="1"/>
  <c r="D30" i="1" s="1"/>
  <c r="U30" i="1"/>
  <c r="V30" i="1" s="1"/>
  <c r="Q30" i="1"/>
  <c r="R30" i="1" s="1"/>
  <c r="W30" i="1"/>
  <c r="X30" i="1" s="1"/>
  <c r="S30" i="1"/>
  <c r="T30" i="1" s="1"/>
  <c r="M30" i="1"/>
  <c r="N30" i="1" s="1"/>
  <c r="I30" i="1"/>
  <c r="J30" i="1" s="1"/>
  <c r="O30" i="1"/>
  <c r="P30" i="1" s="1"/>
  <c r="K30" i="1"/>
  <c r="L30" i="1" s="1"/>
  <c r="G30" i="1"/>
  <c r="H30" i="1" s="1"/>
  <c r="E30" i="1"/>
  <c r="F30" i="1" s="1"/>
  <c r="B31" i="1"/>
  <c r="Y31" i="1" l="1"/>
  <c r="Z31" i="1" s="1"/>
  <c r="AC31" i="1"/>
  <c r="AD31" i="1" s="1"/>
  <c r="AA31" i="1"/>
  <c r="AB31" i="1" s="1"/>
  <c r="W31" i="1"/>
  <c r="X31" i="1" s="1"/>
  <c r="S31" i="1"/>
  <c r="T31" i="1" s="1"/>
  <c r="C31" i="1"/>
  <c r="D31" i="1" s="1"/>
  <c r="U31" i="1"/>
  <c r="V31" i="1" s="1"/>
  <c r="Q31" i="1"/>
  <c r="R31" i="1" s="1"/>
  <c r="O31" i="1"/>
  <c r="P31" i="1" s="1"/>
  <c r="K31" i="1"/>
  <c r="L31" i="1" s="1"/>
  <c r="G31" i="1"/>
  <c r="H31" i="1" s="1"/>
  <c r="M31" i="1"/>
  <c r="N31" i="1" s="1"/>
  <c r="I31" i="1"/>
  <c r="J31" i="1" s="1"/>
  <c r="E31" i="1"/>
  <c r="F31" i="1" s="1"/>
  <c r="B32" i="1"/>
  <c r="Y32" i="1" l="1"/>
  <c r="Z32" i="1" s="1"/>
  <c r="AA32" i="1"/>
  <c r="AB32" i="1" s="1"/>
  <c r="AC32" i="1"/>
  <c r="AD32" i="1" s="1"/>
  <c r="C32" i="1"/>
  <c r="D32" i="1" s="1"/>
  <c r="U32" i="1"/>
  <c r="V32" i="1" s="1"/>
  <c r="Q32" i="1"/>
  <c r="R32" i="1" s="1"/>
  <c r="W32" i="1"/>
  <c r="X32" i="1" s="1"/>
  <c r="S32" i="1"/>
  <c r="T32" i="1" s="1"/>
  <c r="O32" i="1"/>
  <c r="P32" i="1" s="1"/>
  <c r="M32" i="1"/>
  <c r="N32" i="1" s="1"/>
  <c r="I32" i="1"/>
  <c r="J32" i="1" s="1"/>
  <c r="K32" i="1"/>
  <c r="L32" i="1" s="1"/>
  <c r="G32" i="1"/>
  <c r="H32" i="1" s="1"/>
  <c r="E32" i="1"/>
  <c r="F32" i="1" s="1"/>
  <c r="B33" i="1"/>
  <c r="Y33" i="1" l="1"/>
  <c r="Z33" i="1" s="1"/>
  <c r="AC33" i="1"/>
  <c r="AD33" i="1" s="1"/>
  <c r="AA33" i="1"/>
  <c r="AB33" i="1" s="1"/>
  <c r="W33" i="1"/>
  <c r="X33" i="1" s="1"/>
  <c r="S33" i="1"/>
  <c r="T33" i="1" s="1"/>
  <c r="C33" i="1"/>
  <c r="D33" i="1" s="1"/>
  <c r="U33" i="1"/>
  <c r="V33" i="1" s="1"/>
  <c r="Q33" i="1"/>
  <c r="R33" i="1" s="1"/>
  <c r="K33" i="1"/>
  <c r="L33" i="1" s="1"/>
  <c r="G33" i="1"/>
  <c r="H33" i="1" s="1"/>
  <c r="O33" i="1"/>
  <c r="P33" i="1" s="1"/>
  <c r="M33" i="1"/>
  <c r="N33" i="1" s="1"/>
  <c r="I33" i="1"/>
  <c r="J33" i="1" s="1"/>
  <c r="E33" i="1"/>
  <c r="F33" i="1" s="1"/>
  <c r="B34" i="1"/>
  <c r="Y34" i="1" l="1"/>
  <c r="Z34" i="1" s="1"/>
  <c r="AA34" i="1"/>
  <c r="AB34" i="1" s="1"/>
  <c r="AC34" i="1"/>
  <c r="AD34" i="1" s="1"/>
  <c r="C34" i="1"/>
  <c r="D34" i="1" s="1"/>
  <c r="U34" i="1"/>
  <c r="V34" i="1" s="1"/>
  <c r="Q34" i="1"/>
  <c r="R34" i="1" s="1"/>
  <c r="W34" i="1"/>
  <c r="X34" i="1" s="1"/>
  <c r="S34" i="1"/>
  <c r="T34" i="1" s="1"/>
  <c r="O34" i="1"/>
  <c r="P34" i="1" s="1"/>
  <c r="M34" i="1"/>
  <c r="N34" i="1" s="1"/>
  <c r="I34" i="1"/>
  <c r="J34" i="1" s="1"/>
  <c r="K34" i="1"/>
  <c r="L34" i="1" s="1"/>
  <c r="G34" i="1"/>
  <c r="H34" i="1" s="1"/>
  <c r="E34" i="1"/>
  <c r="F34" i="1" s="1"/>
  <c r="B35" i="1"/>
  <c r="Y35" i="1" l="1"/>
  <c r="Z35" i="1" s="1"/>
  <c r="AC35" i="1"/>
  <c r="AD35" i="1" s="1"/>
  <c r="AA35" i="1"/>
  <c r="AB35" i="1" s="1"/>
  <c r="W35" i="1"/>
  <c r="X35" i="1" s="1"/>
  <c r="S35" i="1"/>
  <c r="T35" i="1" s="1"/>
  <c r="O35" i="1"/>
  <c r="P35" i="1" s="1"/>
  <c r="C35" i="1"/>
  <c r="D35" i="1" s="1"/>
  <c r="U35" i="1"/>
  <c r="V35" i="1" s="1"/>
  <c r="Q35" i="1"/>
  <c r="R35" i="1" s="1"/>
  <c r="K35" i="1"/>
  <c r="L35" i="1" s="1"/>
  <c r="G35" i="1"/>
  <c r="H35" i="1" s="1"/>
  <c r="M35" i="1"/>
  <c r="N35" i="1" s="1"/>
  <c r="I35" i="1"/>
  <c r="J35" i="1" s="1"/>
  <c r="E35" i="1"/>
  <c r="F35" i="1" s="1"/>
  <c r="B36" i="1"/>
  <c r="Y36" i="1" l="1"/>
  <c r="Z36" i="1" s="1"/>
  <c r="AA36" i="1"/>
  <c r="AB36" i="1" s="1"/>
  <c r="AC36" i="1"/>
  <c r="AD36" i="1" s="1"/>
  <c r="C36" i="1"/>
  <c r="D36" i="1" s="1"/>
  <c r="U36" i="1"/>
  <c r="V36" i="1" s="1"/>
  <c r="Q36" i="1"/>
  <c r="R36" i="1" s="1"/>
  <c r="W36" i="1"/>
  <c r="X36" i="1" s="1"/>
  <c r="S36" i="1"/>
  <c r="T36" i="1" s="1"/>
  <c r="O36" i="1"/>
  <c r="P36" i="1" s="1"/>
  <c r="M36" i="1"/>
  <c r="N36" i="1" s="1"/>
  <c r="I36" i="1"/>
  <c r="J36" i="1" s="1"/>
  <c r="K36" i="1"/>
  <c r="L36" i="1" s="1"/>
  <c r="G36" i="1"/>
  <c r="H36" i="1" s="1"/>
  <c r="E36" i="1"/>
  <c r="F36" i="1" s="1"/>
  <c r="B37" i="1"/>
  <c r="Y37" i="1" l="1"/>
  <c r="Z37" i="1" s="1"/>
  <c r="AC37" i="1"/>
  <c r="AD37" i="1" s="1"/>
  <c r="AA37" i="1"/>
  <c r="AB37" i="1" s="1"/>
  <c r="W37" i="1"/>
  <c r="X37" i="1" s="1"/>
  <c r="S37" i="1"/>
  <c r="T37" i="1" s="1"/>
  <c r="O37" i="1"/>
  <c r="P37" i="1" s="1"/>
  <c r="C37" i="1"/>
  <c r="D37" i="1" s="1"/>
  <c r="U37" i="1"/>
  <c r="V37" i="1" s="1"/>
  <c r="Q37" i="1"/>
  <c r="R37" i="1" s="1"/>
  <c r="K37" i="1"/>
  <c r="L37" i="1" s="1"/>
  <c r="G37" i="1"/>
  <c r="H37" i="1" s="1"/>
  <c r="M37" i="1"/>
  <c r="N37" i="1" s="1"/>
  <c r="I37" i="1"/>
  <c r="J37" i="1" s="1"/>
  <c r="E37" i="1"/>
  <c r="F37" i="1" s="1"/>
  <c r="B38" i="1"/>
  <c r="Y38" i="1" l="1"/>
  <c r="Z38" i="1" s="1"/>
  <c r="AA38" i="1"/>
  <c r="AB38" i="1" s="1"/>
  <c r="AC38" i="1"/>
  <c r="AD38" i="1" s="1"/>
  <c r="C38" i="1"/>
  <c r="D38" i="1" s="1"/>
  <c r="U38" i="1"/>
  <c r="V38" i="1" s="1"/>
  <c r="Q38" i="1"/>
  <c r="R38" i="1" s="1"/>
  <c r="W38" i="1"/>
  <c r="X38" i="1" s="1"/>
  <c r="S38" i="1"/>
  <c r="T38" i="1" s="1"/>
  <c r="O38" i="1"/>
  <c r="P38" i="1" s="1"/>
  <c r="M38" i="1"/>
  <c r="N38" i="1" s="1"/>
  <c r="I38" i="1"/>
  <c r="J38" i="1" s="1"/>
  <c r="K38" i="1"/>
  <c r="L38" i="1" s="1"/>
  <c r="G38" i="1"/>
  <c r="H38" i="1" s="1"/>
  <c r="E38" i="1"/>
  <c r="F38" i="1" s="1"/>
  <c r="B39" i="1"/>
  <c r="Y39" i="1" l="1"/>
  <c r="Z39" i="1" s="1"/>
  <c r="AC39" i="1"/>
  <c r="AD39" i="1" s="1"/>
  <c r="AA39" i="1"/>
  <c r="AB39" i="1" s="1"/>
  <c r="W39" i="1"/>
  <c r="X39" i="1" s="1"/>
  <c r="S39" i="1"/>
  <c r="T39" i="1" s="1"/>
  <c r="O39" i="1"/>
  <c r="P39" i="1" s="1"/>
  <c r="C39" i="1"/>
  <c r="D39" i="1" s="1"/>
  <c r="U39" i="1"/>
  <c r="V39" i="1" s="1"/>
  <c r="Q39" i="1"/>
  <c r="R39" i="1" s="1"/>
  <c r="K39" i="1"/>
  <c r="L39" i="1" s="1"/>
  <c r="G39" i="1"/>
  <c r="H39" i="1" s="1"/>
  <c r="M39" i="1"/>
  <c r="N39" i="1" s="1"/>
  <c r="I39" i="1"/>
  <c r="J39" i="1" s="1"/>
  <c r="E39" i="1"/>
  <c r="F39" i="1" s="1"/>
  <c r="B40" i="1"/>
  <c r="Y40" i="1" l="1"/>
  <c r="Z40" i="1" s="1"/>
  <c r="AA40" i="1"/>
  <c r="AB40" i="1" s="1"/>
  <c r="AC40" i="1"/>
  <c r="AD40" i="1" s="1"/>
  <c r="C40" i="1"/>
  <c r="D40" i="1" s="1"/>
  <c r="U40" i="1"/>
  <c r="V40" i="1" s="1"/>
  <c r="Q40" i="1"/>
  <c r="R40" i="1" s="1"/>
  <c r="W40" i="1"/>
  <c r="S40" i="1"/>
  <c r="T40" i="1" s="1"/>
  <c r="O40" i="1"/>
  <c r="P40" i="1" s="1"/>
  <c r="M40" i="1"/>
  <c r="N40" i="1" s="1"/>
  <c r="I40" i="1"/>
  <c r="J40" i="1" s="1"/>
  <c r="K40" i="1"/>
  <c r="L40" i="1" s="1"/>
  <c r="G40" i="1"/>
  <c r="H40" i="1" s="1"/>
  <c r="E40" i="1"/>
  <c r="F40" i="1" s="1"/>
  <c r="X40" i="1"/>
</calcChain>
</file>

<file path=xl/sharedStrings.xml><?xml version="1.0" encoding="utf-8"?>
<sst xmlns="http://schemas.openxmlformats.org/spreadsheetml/2006/main" count="133" uniqueCount="35">
  <si>
    <t>S=</t>
  </si>
  <si>
    <t>2ρ</t>
  </si>
  <si>
    <t>ΣIL =</t>
  </si>
  <si>
    <t>∆U</t>
  </si>
  <si>
    <t>где</t>
  </si>
  <si>
    <r>
      <t>I</t>
    </r>
    <r>
      <rPr>
        <b/>
        <vertAlign val="subscript"/>
        <sz val="10"/>
        <rFont val="Arial Cyr"/>
        <charset val="204"/>
      </rPr>
      <t>1</t>
    </r>
    <r>
      <rPr>
        <b/>
        <sz val="10"/>
        <rFont val="Arial Cyr"/>
        <charset val="204"/>
      </rPr>
      <t xml:space="preserve"> ; I</t>
    </r>
    <r>
      <rPr>
        <b/>
        <vertAlign val="subscript"/>
        <sz val="10"/>
        <rFont val="Arial Cyr"/>
        <charset val="204"/>
      </rPr>
      <t xml:space="preserve">2 …. </t>
    </r>
    <r>
      <rPr>
        <b/>
        <sz val="10"/>
        <rFont val="Arial Cyr"/>
        <charset val="204"/>
      </rPr>
      <t>I</t>
    </r>
    <r>
      <rPr>
        <b/>
        <vertAlign val="subscript"/>
        <sz val="10"/>
        <rFont val="Arial Cyr"/>
        <charset val="204"/>
      </rPr>
      <t>n</t>
    </r>
    <r>
      <rPr>
        <b/>
        <sz val="10"/>
        <rFont val="Arial Cyr"/>
        <charset val="204"/>
      </rPr>
      <t xml:space="preserve"> - ток нагрузки на соответствующих участках сети (А).</t>
    </r>
  </si>
  <si>
    <r>
      <t>L</t>
    </r>
    <r>
      <rPr>
        <b/>
        <vertAlign val="subscript"/>
        <sz val="10"/>
        <rFont val="Arial Cyr"/>
        <charset val="204"/>
      </rPr>
      <t>1</t>
    </r>
    <r>
      <rPr>
        <b/>
        <sz val="10"/>
        <rFont val="Arial Cyr"/>
        <charset val="204"/>
      </rPr>
      <t xml:space="preserve"> ; L</t>
    </r>
    <r>
      <rPr>
        <b/>
        <vertAlign val="subscript"/>
        <sz val="10"/>
        <rFont val="Arial Cyr"/>
        <charset val="204"/>
      </rPr>
      <t>2</t>
    </r>
    <r>
      <rPr>
        <b/>
        <sz val="10"/>
        <rFont val="Arial Cyr"/>
        <charset val="204"/>
      </rPr>
      <t xml:space="preserve"> …. L</t>
    </r>
    <r>
      <rPr>
        <b/>
        <vertAlign val="subscript"/>
        <sz val="10"/>
        <rFont val="Arial Cyr"/>
        <charset val="204"/>
      </rPr>
      <t>n</t>
    </r>
    <r>
      <rPr>
        <b/>
        <sz val="10"/>
        <rFont val="Arial Cyr"/>
        <charset val="204"/>
      </rPr>
      <t xml:space="preserve"> -- длинна соответствующего участка (м).</t>
    </r>
  </si>
  <si>
    <t>∆U- допостимая потря напряжения (В)</t>
  </si>
  <si>
    <r>
      <t>∆U= U</t>
    </r>
    <r>
      <rPr>
        <b/>
        <vertAlign val="subscript"/>
        <sz val="10"/>
        <rFont val="Arial Cyr"/>
        <charset val="204"/>
      </rPr>
      <t xml:space="preserve">нач </t>
    </r>
    <r>
      <rPr>
        <b/>
        <sz val="10"/>
        <rFont val="Arial Cyr"/>
        <charset val="204"/>
      </rPr>
      <t>- U</t>
    </r>
    <r>
      <rPr>
        <b/>
        <vertAlign val="subscript"/>
        <sz val="10"/>
        <rFont val="Arial Cyr"/>
        <charset val="204"/>
      </rPr>
      <t xml:space="preserve">конечн </t>
    </r>
  </si>
  <si>
    <r>
      <t>γ  - удельная проводимость материала провода (м/Ом*мм</t>
    </r>
    <r>
      <rPr>
        <b/>
        <vertAlign val="superscript"/>
        <sz val="10"/>
        <rFont val="Arial Cyr"/>
        <charset val="204"/>
      </rPr>
      <t>2</t>
    </r>
    <r>
      <rPr>
        <b/>
        <sz val="10"/>
        <rFont val="Arial Cyr"/>
        <charset val="204"/>
      </rPr>
      <t>)</t>
    </r>
  </si>
  <si>
    <r>
      <t>ρ - удельное сопротивление (для меди 0,0175 Ом*мм</t>
    </r>
    <r>
      <rPr>
        <b/>
        <vertAlign val="superscript"/>
        <sz val="10"/>
        <rFont val="Arial Cyr"/>
        <charset val="204"/>
      </rPr>
      <t>2</t>
    </r>
    <r>
      <rPr>
        <b/>
        <sz val="10"/>
        <rFont val="Arial Cyr"/>
        <charset val="204"/>
      </rPr>
      <t>)</t>
    </r>
  </si>
  <si>
    <r>
      <t>U</t>
    </r>
    <r>
      <rPr>
        <b/>
        <vertAlign val="subscript"/>
        <sz val="10"/>
        <rFont val="Arial Cyr"/>
        <charset val="204"/>
      </rPr>
      <t xml:space="preserve">нач </t>
    </r>
    <r>
      <rPr>
        <b/>
        <sz val="10"/>
        <rFont val="Arial Cyr"/>
        <charset val="204"/>
      </rPr>
      <t>=</t>
    </r>
  </si>
  <si>
    <r>
      <t>U</t>
    </r>
    <r>
      <rPr>
        <b/>
        <vertAlign val="subscript"/>
        <sz val="10"/>
        <rFont val="Arial Cyr"/>
        <charset val="204"/>
      </rPr>
      <t xml:space="preserve">конечн </t>
    </r>
    <r>
      <rPr>
        <b/>
        <sz val="10"/>
        <rFont val="Arial Cyr"/>
        <charset val="204"/>
      </rPr>
      <t>=</t>
    </r>
  </si>
  <si>
    <t>№
участка</t>
  </si>
  <si>
    <t>L (м)</t>
  </si>
  <si>
    <t>I (А)</t>
  </si>
  <si>
    <t>ШВВП 2х0,75</t>
  </si>
  <si>
    <t>ПВС 2х1,5</t>
  </si>
  <si>
    <t>сечение</t>
  </si>
  <si>
    <t>диаметр</t>
  </si>
  <si>
    <t>Исходные данные:</t>
  </si>
  <si>
    <t>Минимальное напряжение выдаваемое блоком питания (работа от АКБ) -</t>
  </si>
  <si>
    <t>Минамальное напряжение при котором работает оповещатель -</t>
  </si>
  <si>
    <t xml:space="preserve"> - цвет для диаметра 0,5мм.кв.</t>
  </si>
  <si>
    <t xml:space="preserve"> - цвет для диаметра 0,64мм.кв.</t>
  </si>
  <si>
    <t xml:space="preserve"> - цвет для диаметра 0,8мм.кв.</t>
  </si>
  <si>
    <t xml:space="preserve"> - цвет для диаметра 0,97 мм.кв.</t>
  </si>
  <si>
    <t xml:space="preserve"> - цвет для диаметра 1,13мм.кв.</t>
  </si>
  <si>
    <t xml:space="preserve"> - цвет для диаметра 1,38мм.кв.</t>
  </si>
  <si>
    <t xml:space="preserve"> - цвет для диаметра 1,78мм.кв.</t>
  </si>
  <si>
    <t>U ИБП =</t>
  </si>
  <si>
    <t>В</t>
  </si>
  <si>
    <t>Протяженность линии COУЭ, метр</t>
  </si>
  <si>
    <t>Мощность потребляемая линией СОУЭ, ампер</t>
  </si>
  <si>
    <t>Uмин. оповещателя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</si>
</sst>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0"/>
      <color indexed="48"/>
      <name val="Arial Cyr"/>
      <charset val="204"/>
    </font>
    <font>
      <b/>
      <vertAlign val="subscript"/>
      <sz val="10"/>
      <name val="Arial Cyr"/>
      <charset val="204"/>
    </font>
    <font>
      <b/>
      <vertAlign val="superscript"/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Alignment="1"/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Fon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0" fillId="0" borderId="0" xfId="0" applyFont="1" applyBorder="1"/>
    <xf numFmtId="0" fontId="0" fillId="0" borderId="10" xfId="0" applyBorder="1"/>
    <xf numFmtId="0" fontId="0" fillId="0" borderId="31" xfId="0" applyBorder="1"/>
    <xf numFmtId="0" fontId="9" fillId="0" borderId="0" xfId="0" applyFont="1"/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quotePrefix="1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8" fillId="8" borderId="16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/>
    <xf numFmtId="0" fontId="1" fillId="0" borderId="13" xfId="0" applyFont="1" applyBorder="1" applyAlignment="1">
      <alignment horizontal="center"/>
    </xf>
    <xf numFmtId="0" fontId="0" fillId="0" borderId="22" xfId="0" applyBorder="1"/>
    <xf numFmtId="0" fontId="0" fillId="0" borderId="37" xfId="0" applyBorder="1"/>
    <xf numFmtId="0" fontId="0" fillId="0" borderId="34" xfId="0" applyBorder="1"/>
    <xf numFmtId="0" fontId="1" fillId="0" borderId="0" xfId="0" applyFont="1" applyBorder="1" applyAlignment="1">
      <alignment horizontal="center"/>
    </xf>
    <xf numFmtId="0" fontId="0" fillId="0" borderId="38" xfId="0" applyBorder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11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0" fontId="1" fillId="2" borderId="36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</cellXfs>
  <cellStyles count="1">
    <cellStyle name="Обычный" xfId="0" builtinId="0"/>
  </cellStyles>
  <dxfs count="232"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ont>
        <color auto="1"/>
      </font>
      <fill>
        <patternFill>
          <bgColor rgb="FF7030A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5"/>
  <sheetViews>
    <sheetView tabSelected="1" view="pageLayout" topLeftCell="A4" zoomScaleNormal="100" workbookViewId="0">
      <selection activeCell="J341" sqref="J341"/>
    </sheetView>
  </sheetViews>
  <sheetFormatPr defaultRowHeight="15" outlineLevelRow="2" outlineLevelCol="1" x14ac:dyDescent="0.25"/>
  <cols>
    <col min="1" max="1" width="4.42578125" customWidth="1"/>
    <col min="2" max="2" width="6.5703125" customWidth="1"/>
    <col min="3" max="3" width="11.28515625" hidden="1" customWidth="1" outlineLevel="1"/>
    <col min="4" max="4" width="9.140625" collapsed="1"/>
    <col min="5" max="5" width="9.140625" hidden="1" customWidth="1" outlineLevel="1"/>
    <col min="6" max="6" width="9.140625" collapsed="1"/>
    <col min="7" max="7" width="0" hidden="1" customWidth="1" outlineLevel="1"/>
    <col min="8" max="8" width="9.140625" collapsed="1"/>
    <col min="9" max="9" width="0" hidden="1" customWidth="1" outlineLevel="1"/>
    <col min="10" max="10" width="9.140625" collapsed="1"/>
    <col min="11" max="11" width="0" hidden="1" customWidth="1" outlineLevel="1"/>
    <col min="12" max="12" width="9.140625" collapsed="1"/>
    <col min="13" max="13" width="0" hidden="1" customWidth="1" outlineLevel="1"/>
    <col min="14" max="14" width="9.140625" collapsed="1"/>
    <col min="15" max="15" width="0" hidden="1" customWidth="1" outlineLevel="1"/>
    <col min="16" max="16" width="9.140625" collapsed="1"/>
    <col min="17" max="17" width="0" hidden="1" customWidth="1" outlineLevel="1"/>
    <col min="18" max="18" width="9.140625" collapsed="1"/>
    <col min="19" max="19" width="0" hidden="1" customWidth="1" outlineLevel="1"/>
    <col min="20" max="20" width="9.140625" collapsed="1"/>
    <col min="21" max="21" width="0" hidden="1" customWidth="1" outlineLevel="1"/>
    <col min="22" max="22" width="9.140625" collapsed="1"/>
    <col min="23" max="23" width="9.140625" hidden="1" customWidth="1" outlineLevel="1"/>
    <col min="24" max="24" width="9.140625" customWidth="1" collapsed="1"/>
    <col min="25" max="25" width="9.140625" hidden="1" customWidth="1" outlineLevel="1"/>
    <col min="26" max="26" width="9.140625" collapsed="1"/>
    <col min="27" max="27" width="0" hidden="1" customWidth="1" outlineLevel="1"/>
    <col min="28" max="28" width="9.140625" collapsed="1"/>
    <col min="29" max="29" width="0" hidden="1" customWidth="1" outlineLevel="1"/>
    <col min="30" max="30" width="9.140625" collapsed="1"/>
  </cols>
  <sheetData>
    <row r="1" spans="1:30" hidden="1" outlineLevel="2" x14ac:dyDescent="0.25">
      <c r="B1" s="51" t="s">
        <v>20</v>
      </c>
    </row>
    <row r="2" spans="1:30" hidden="1" outlineLevel="2" x14ac:dyDescent="0.25">
      <c r="B2" s="26" t="s">
        <v>21</v>
      </c>
      <c r="C2" s="26"/>
      <c r="D2" s="26"/>
      <c r="E2" s="26"/>
      <c r="F2" s="26"/>
      <c r="G2" s="26"/>
      <c r="H2" s="26"/>
      <c r="I2" s="26"/>
      <c r="R2" s="26">
        <f>Z43</f>
        <v>20.5</v>
      </c>
    </row>
    <row r="3" spans="1:30" hidden="1" outlineLevel="2" x14ac:dyDescent="0.25">
      <c r="B3" s="26" t="s">
        <v>22</v>
      </c>
      <c r="C3" s="26"/>
      <c r="D3" s="26"/>
      <c r="E3" s="26"/>
      <c r="F3" s="26"/>
      <c r="G3" s="26"/>
      <c r="H3" s="26"/>
      <c r="I3" s="26"/>
      <c r="R3" s="26">
        <f>Z44</f>
        <v>18</v>
      </c>
    </row>
    <row r="4" spans="1:30" ht="8.25" customHeight="1" collapsed="1" thickBot="1" x14ac:dyDescent="0.3">
      <c r="B4" s="48"/>
      <c r="C4" s="26"/>
      <c r="D4" s="26"/>
      <c r="E4" s="26"/>
      <c r="F4" s="26"/>
      <c r="G4" s="26"/>
      <c r="H4" s="26"/>
      <c r="I4" s="26"/>
      <c r="J4" s="26"/>
    </row>
    <row r="5" spans="1:30" ht="15.75" thickBot="1" x14ac:dyDescent="0.3">
      <c r="A5" s="68"/>
      <c r="B5" s="67"/>
      <c r="C5" s="83" t="s">
        <v>32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4"/>
    </row>
    <row r="6" spans="1:30" ht="15.75" thickBot="1" x14ac:dyDescent="0.3">
      <c r="A6" s="69"/>
      <c r="B6" s="50"/>
      <c r="C6" s="98">
        <v>20</v>
      </c>
      <c r="D6" s="97"/>
      <c r="E6" s="96">
        <v>30</v>
      </c>
      <c r="F6" s="97"/>
      <c r="G6" s="96">
        <v>40</v>
      </c>
      <c r="H6" s="97"/>
      <c r="I6" s="96">
        <v>50</v>
      </c>
      <c r="J6" s="97"/>
      <c r="K6" s="96">
        <v>60</v>
      </c>
      <c r="L6" s="97"/>
      <c r="M6" s="96">
        <v>70</v>
      </c>
      <c r="N6" s="97"/>
      <c r="O6" s="96">
        <v>80</v>
      </c>
      <c r="P6" s="99"/>
      <c r="Q6" s="98">
        <v>90</v>
      </c>
      <c r="R6" s="99"/>
      <c r="S6" s="98">
        <v>100</v>
      </c>
      <c r="T6" s="99"/>
      <c r="U6" s="98">
        <v>110</v>
      </c>
      <c r="V6" s="99"/>
      <c r="W6" s="98">
        <v>130</v>
      </c>
      <c r="X6" s="99"/>
      <c r="Y6" s="98">
        <v>140</v>
      </c>
      <c r="Z6" s="99"/>
      <c r="AA6" s="83">
        <v>160</v>
      </c>
      <c r="AB6" s="84"/>
      <c r="AC6" s="83">
        <v>180</v>
      </c>
      <c r="AD6" s="84"/>
    </row>
    <row r="7" spans="1:30" ht="15.75" hidden="1" customHeight="1" outlineLevel="1" thickBot="1" x14ac:dyDescent="0.3">
      <c r="A7" s="71"/>
      <c r="B7" s="21"/>
      <c r="C7" s="66" t="s">
        <v>18</v>
      </c>
      <c r="D7" s="25" t="s">
        <v>19</v>
      </c>
      <c r="E7" s="66" t="s">
        <v>18</v>
      </c>
      <c r="F7" s="25" t="s">
        <v>19</v>
      </c>
      <c r="G7" s="66" t="s">
        <v>18</v>
      </c>
      <c r="H7" s="66" t="s">
        <v>19</v>
      </c>
      <c r="I7" s="66" t="s">
        <v>18</v>
      </c>
      <c r="J7" s="66" t="s">
        <v>19</v>
      </c>
      <c r="K7" s="66" t="s">
        <v>18</v>
      </c>
      <c r="L7" s="66" t="s">
        <v>19</v>
      </c>
      <c r="M7" s="66" t="s">
        <v>18</v>
      </c>
      <c r="N7" s="25" t="s">
        <v>19</v>
      </c>
      <c r="O7" s="66" t="s">
        <v>18</v>
      </c>
      <c r="P7" s="25" t="s">
        <v>19</v>
      </c>
      <c r="Q7" s="46" t="s">
        <v>18</v>
      </c>
      <c r="R7" s="24" t="s">
        <v>19</v>
      </c>
      <c r="S7" s="46" t="s">
        <v>18</v>
      </c>
      <c r="T7" s="24" t="s">
        <v>19</v>
      </c>
      <c r="U7" s="46" t="s">
        <v>18</v>
      </c>
      <c r="V7" s="24" t="s">
        <v>19</v>
      </c>
      <c r="W7" s="46" t="s">
        <v>18</v>
      </c>
      <c r="X7" s="24" t="s">
        <v>19</v>
      </c>
      <c r="Y7" s="46" t="s">
        <v>18</v>
      </c>
      <c r="Z7" s="24" t="s">
        <v>19</v>
      </c>
      <c r="AA7" s="70"/>
      <c r="AB7" s="21"/>
      <c r="AC7" s="21"/>
      <c r="AD7" s="49"/>
    </row>
    <row r="8" spans="1:30" ht="15" customHeight="1" collapsed="1" x14ac:dyDescent="0.25">
      <c r="A8" s="93" t="s">
        <v>33</v>
      </c>
      <c r="B8" s="27">
        <v>0.05</v>
      </c>
      <c r="C8" s="38">
        <f t="shared" ref="C8:C40" si="0">ROUNDUP((2* 0.01855)/($R$2-$R$3)*$B8*C$6,2)</f>
        <v>0.02</v>
      </c>
      <c r="D8" s="39">
        <f>ROUND((SQRT(C8/3.14))*2,2)</f>
        <v>0.16</v>
      </c>
      <c r="E8" s="38">
        <f t="shared" ref="E8:E40" si="1">ROUNDUP((2* 0.01855)/($R$2-$R$3)*$B8*E$6,2)</f>
        <v>0.03</v>
      </c>
      <c r="F8" s="39">
        <f>ROUND((SQRT(E8/3.14))*2,2)</f>
        <v>0.2</v>
      </c>
      <c r="G8" s="38">
        <f t="shared" ref="G8:G40" si="2">ROUNDUP((2* 0.01855)/($R$2-$R$3)*$B8*G$6,2)</f>
        <v>0.03</v>
      </c>
      <c r="H8" s="39">
        <f>ROUND((SQRT(G8/3.14))*2,2)</f>
        <v>0.2</v>
      </c>
      <c r="I8" s="38">
        <f t="shared" ref="I8:I40" si="3">ROUNDUP((2* 0.01855)/($R$2-$R$3)*$B8*I$6,2)</f>
        <v>0.04</v>
      </c>
      <c r="J8" s="39">
        <f>ROUND((SQRT(I8/3.14))*2,2)</f>
        <v>0.23</v>
      </c>
      <c r="K8" s="38">
        <f t="shared" ref="K8:K40" si="4">ROUNDUP((2* 0.01855)/($R$2-$R$3)*$B8*K$6,2)</f>
        <v>0.05</v>
      </c>
      <c r="L8" s="39">
        <f>ROUND((SQRT(K8/3.14))*2,2)</f>
        <v>0.25</v>
      </c>
      <c r="M8" s="38">
        <f t="shared" ref="M8:M40" si="5">ROUNDUP((2* 0.01855)/($R$2-$R$3)*$B8*M$6,2)</f>
        <v>6.0000000000000005E-2</v>
      </c>
      <c r="N8" s="39">
        <f>ROUND((SQRT(M8/3.14))*2,2)</f>
        <v>0.28000000000000003</v>
      </c>
      <c r="O8" s="38">
        <f t="shared" ref="O8:O40" si="6">ROUNDUP((2* 0.01855)/($R$2-$R$3)*$B8*O$6,2)</f>
        <v>6.0000000000000005E-2</v>
      </c>
      <c r="P8" s="43">
        <f>ROUND((SQRT(O8/3.14))*2,2)</f>
        <v>0.28000000000000003</v>
      </c>
      <c r="Q8" s="52">
        <f t="shared" ref="Q8:Q40" si="7">ROUNDUP((2* 0.01855)/($R$2-$R$3)*$B8*Q$6,2)</f>
        <v>6.9999999999999993E-2</v>
      </c>
      <c r="R8" s="54">
        <f>ROUND((SQRT(Q8/3.14))*2,2)</f>
        <v>0.3</v>
      </c>
      <c r="S8" s="38">
        <f t="shared" ref="S8:S40" si="8">ROUNDUP((2* 0.01855)/($R$2-$R$3)*$B8*S$6,2)</f>
        <v>0.08</v>
      </c>
      <c r="T8" s="39">
        <f>ROUND((SQRT(S8/3.14))*2,2)</f>
        <v>0.32</v>
      </c>
      <c r="U8" s="38">
        <f t="shared" ref="U8:U40" si="9">ROUNDUP((2* 0.01855)/($R$2-$R$3)*$B8*U$6,2)</f>
        <v>0.09</v>
      </c>
      <c r="V8" s="39">
        <f>ROUND((SQRT(U8/3.14))*2,2)</f>
        <v>0.34</v>
      </c>
      <c r="W8" s="38">
        <f t="shared" ref="W8:W40" si="10">ROUNDUP((2* 0.01855)/($R$2-$R$3)*$B8*W$6,2)</f>
        <v>9.9999999999999992E-2</v>
      </c>
      <c r="X8" s="34">
        <f>ROUND((SQRT(W8/3.14))*2,2)</f>
        <v>0.36</v>
      </c>
      <c r="Y8" s="38">
        <f t="shared" ref="Y8:AC40" si="11">ROUNDUP((2* 0.01855)/($R$2-$R$3)*$B8*Y$6,2)</f>
        <v>0.11</v>
      </c>
      <c r="Z8" s="34">
        <f>ROUND((SQRT(Y8/3.14))*2,2)</f>
        <v>0.37</v>
      </c>
      <c r="AA8" s="38">
        <f t="shared" si="11"/>
        <v>0.12</v>
      </c>
      <c r="AB8" s="34">
        <f>ROUND((SQRT(AA8/3.14))*2,2)</f>
        <v>0.39</v>
      </c>
      <c r="AC8" s="38">
        <f t="shared" si="11"/>
        <v>0.14000000000000001</v>
      </c>
      <c r="AD8" s="34">
        <f>ROUND((SQRT(AC8/3.14))*2,2)</f>
        <v>0.42</v>
      </c>
    </row>
    <row r="9" spans="1:30" x14ac:dyDescent="0.25">
      <c r="A9" s="94"/>
      <c r="B9" s="28">
        <f t="shared" ref="B9:B40" si="12">B8+0.05</f>
        <v>0.1</v>
      </c>
      <c r="C9" s="40">
        <f t="shared" si="0"/>
        <v>0.03</v>
      </c>
      <c r="D9" s="41">
        <f>ROUND((SQRT(C9/3.14))*2,2)</f>
        <v>0.2</v>
      </c>
      <c r="E9" s="40">
        <f t="shared" si="1"/>
        <v>0.05</v>
      </c>
      <c r="F9" s="41">
        <f>ROUND((SQRT(E9/3.14))*2,2)</f>
        <v>0.25</v>
      </c>
      <c r="G9" s="40">
        <f t="shared" si="2"/>
        <v>6.0000000000000005E-2</v>
      </c>
      <c r="H9" s="41">
        <f>ROUND((SQRT(G9/3.14))*2,2)</f>
        <v>0.28000000000000003</v>
      </c>
      <c r="I9" s="40">
        <f t="shared" si="3"/>
        <v>0.08</v>
      </c>
      <c r="J9" s="41">
        <f>ROUND((SQRT(I9/3.14))*2,2)</f>
        <v>0.32</v>
      </c>
      <c r="K9" s="40">
        <f t="shared" si="4"/>
        <v>0.09</v>
      </c>
      <c r="L9" s="41">
        <f>ROUND((SQRT(K9/3.14))*2,2)</f>
        <v>0.34</v>
      </c>
      <c r="M9" s="40">
        <f t="shared" si="5"/>
        <v>0.11</v>
      </c>
      <c r="N9" s="41">
        <f>ROUND((SQRT(M9/3.14))*2,2)</f>
        <v>0.37</v>
      </c>
      <c r="O9" s="40">
        <f t="shared" si="6"/>
        <v>0.12</v>
      </c>
      <c r="P9" s="44">
        <f>ROUND((SQRT(O9/3.14))*2,2)</f>
        <v>0.39</v>
      </c>
      <c r="Q9" s="53">
        <f t="shared" si="7"/>
        <v>0.14000000000000001</v>
      </c>
      <c r="R9" s="55">
        <f>ROUND((SQRT(Q9/3.14))*2,2)</f>
        <v>0.42</v>
      </c>
      <c r="S9" s="40">
        <f t="shared" si="8"/>
        <v>0.15000000000000002</v>
      </c>
      <c r="T9" s="41">
        <f>ROUND((SQRT(S9/3.14))*2,2)</f>
        <v>0.44</v>
      </c>
      <c r="U9" s="40">
        <f t="shared" si="9"/>
        <v>0.17</v>
      </c>
      <c r="V9" s="41">
        <f>ROUND((SQRT(U9/3.14))*2,2)</f>
        <v>0.47</v>
      </c>
      <c r="W9" s="40">
        <f t="shared" si="10"/>
        <v>0.2</v>
      </c>
      <c r="X9" s="29">
        <f t="shared" ref="X9:X40" si="13">ROUND(SQRT(W9/0.78),2)</f>
        <v>0.51</v>
      </c>
      <c r="Y9" s="40">
        <f t="shared" si="11"/>
        <v>0.21000000000000002</v>
      </c>
      <c r="Z9" s="29">
        <f t="shared" ref="Z9:Z40" si="14">ROUND(SQRT(Y9/0.78),2)</f>
        <v>0.52</v>
      </c>
      <c r="AA9" s="40">
        <f t="shared" si="11"/>
        <v>0.24000000000000002</v>
      </c>
      <c r="AB9" s="29">
        <f t="shared" ref="AB9" si="15">ROUND(SQRT(AA9/0.78),2)</f>
        <v>0.55000000000000004</v>
      </c>
      <c r="AC9" s="40">
        <f t="shared" si="11"/>
        <v>0.27</v>
      </c>
      <c r="AD9" s="29">
        <f t="shared" ref="AD9" si="16">ROUND(SQRT(AC9/0.78),2)</f>
        <v>0.59</v>
      </c>
    </row>
    <row r="10" spans="1:30" x14ac:dyDescent="0.25">
      <c r="A10" s="94"/>
      <c r="B10" s="28">
        <f t="shared" si="12"/>
        <v>0.15000000000000002</v>
      </c>
      <c r="C10" s="40">
        <f t="shared" si="0"/>
        <v>0.05</v>
      </c>
      <c r="D10" s="29">
        <f t="shared" ref="D10:D40" si="17">ROUND(SQRT(C10/0.78),2)</f>
        <v>0.25</v>
      </c>
      <c r="E10" s="40">
        <f t="shared" si="1"/>
        <v>6.9999999999999993E-2</v>
      </c>
      <c r="F10" s="29">
        <f t="shared" ref="F10:F40" si="18">ROUND(SQRT(E10/0.78),2)</f>
        <v>0.3</v>
      </c>
      <c r="G10" s="40">
        <f t="shared" si="2"/>
        <v>0.09</v>
      </c>
      <c r="H10" s="29">
        <f t="shared" ref="H10:H40" si="19">ROUND(SQRT(G10/0.78),2)</f>
        <v>0.34</v>
      </c>
      <c r="I10" s="40">
        <f t="shared" si="3"/>
        <v>0.12</v>
      </c>
      <c r="J10" s="29">
        <f t="shared" ref="J10:J40" si="20">ROUND(SQRT(I10/0.78),2)</f>
        <v>0.39</v>
      </c>
      <c r="K10" s="40">
        <f t="shared" si="4"/>
        <v>0.14000000000000001</v>
      </c>
      <c r="L10" s="29">
        <f t="shared" ref="L10:L40" si="21">ROUND(SQRT(K10/0.78),2)</f>
        <v>0.42</v>
      </c>
      <c r="M10" s="40">
        <f t="shared" si="5"/>
        <v>0.16</v>
      </c>
      <c r="N10" s="29">
        <f t="shared" ref="N10:N40" si="22">ROUND(SQRT(M10/0.78),2)</f>
        <v>0.45</v>
      </c>
      <c r="O10" s="40">
        <f t="shared" si="6"/>
        <v>0.18000000000000002</v>
      </c>
      <c r="P10" s="45">
        <f t="shared" ref="P10:P40" si="23">ROUND(SQRT(O10/0.78),2)</f>
        <v>0.48</v>
      </c>
      <c r="Q10" s="53">
        <f t="shared" si="7"/>
        <v>0.21000000000000002</v>
      </c>
      <c r="R10" s="55">
        <f t="shared" ref="R10:R40" si="24">ROUND(SQRT(Q10/0.78),2)</f>
        <v>0.52</v>
      </c>
      <c r="S10" s="40">
        <f t="shared" si="8"/>
        <v>0.23</v>
      </c>
      <c r="T10" s="29">
        <f t="shared" ref="T10:T40" si="25">ROUND(SQRT(S10/0.78),2)</f>
        <v>0.54</v>
      </c>
      <c r="U10" s="40">
        <f t="shared" si="9"/>
        <v>0.25</v>
      </c>
      <c r="V10" s="29">
        <f t="shared" ref="V10:V40" si="26">ROUND(SQRT(U10/0.78),2)</f>
        <v>0.56999999999999995</v>
      </c>
      <c r="W10" s="40">
        <f t="shared" si="10"/>
        <v>0.29000000000000004</v>
      </c>
      <c r="X10" s="29">
        <f t="shared" si="13"/>
        <v>0.61</v>
      </c>
      <c r="Y10" s="40">
        <f t="shared" si="11"/>
        <v>0.32</v>
      </c>
      <c r="Z10" s="29">
        <f t="shared" si="14"/>
        <v>0.64</v>
      </c>
      <c r="AA10" s="40">
        <f t="shared" si="11"/>
        <v>0.36</v>
      </c>
      <c r="AB10" s="29">
        <f t="shared" ref="AB10" si="27">ROUND(SQRT(AA10/0.78),2)</f>
        <v>0.68</v>
      </c>
      <c r="AC10" s="40">
        <f t="shared" si="11"/>
        <v>0.41000000000000003</v>
      </c>
      <c r="AD10" s="29">
        <f t="shared" ref="AD10" si="28">ROUND(SQRT(AC10/0.78),2)</f>
        <v>0.73</v>
      </c>
    </row>
    <row r="11" spans="1:30" x14ac:dyDescent="0.25">
      <c r="A11" s="94"/>
      <c r="B11" s="28">
        <f t="shared" si="12"/>
        <v>0.2</v>
      </c>
      <c r="C11" s="40">
        <f t="shared" si="0"/>
        <v>6.0000000000000005E-2</v>
      </c>
      <c r="D11" s="29">
        <f t="shared" si="17"/>
        <v>0.28000000000000003</v>
      </c>
      <c r="E11" s="40">
        <f t="shared" si="1"/>
        <v>0.09</v>
      </c>
      <c r="F11" s="29">
        <f t="shared" si="18"/>
        <v>0.34</v>
      </c>
      <c r="G11" s="40">
        <f t="shared" si="2"/>
        <v>0.12</v>
      </c>
      <c r="H11" s="29">
        <f t="shared" si="19"/>
        <v>0.39</v>
      </c>
      <c r="I11" s="40">
        <f t="shared" si="3"/>
        <v>0.15000000000000002</v>
      </c>
      <c r="J11" s="29">
        <f t="shared" si="20"/>
        <v>0.44</v>
      </c>
      <c r="K11" s="40">
        <f t="shared" si="4"/>
        <v>0.18000000000000002</v>
      </c>
      <c r="L11" s="29">
        <f t="shared" si="21"/>
        <v>0.48</v>
      </c>
      <c r="M11" s="40">
        <f t="shared" si="5"/>
        <v>0.21000000000000002</v>
      </c>
      <c r="N11" s="29">
        <f t="shared" si="22"/>
        <v>0.52</v>
      </c>
      <c r="O11" s="40">
        <f t="shared" si="6"/>
        <v>0.24000000000000002</v>
      </c>
      <c r="P11" s="45">
        <f t="shared" si="23"/>
        <v>0.55000000000000004</v>
      </c>
      <c r="Q11" s="53">
        <f t="shared" si="7"/>
        <v>0.27</v>
      </c>
      <c r="R11" s="55">
        <f t="shared" si="24"/>
        <v>0.59</v>
      </c>
      <c r="S11" s="40">
        <f t="shared" si="8"/>
        <v>0.3</v>
      </c>
      <c r="T11" s="29">
        <f t="shared" si="25"/>
        <v>0.62</v>
      </c>
      <c r="U11" s="40">
        <f t="shared" si="9"/>
        <v>0.33</v>
      </c>
      <c r="V11" s="29">
        <f t="shared" si="26"/>
        <v>0.65</v>
      </c>
      <c r="W11" s="40">
        <f t="shared" si="10"/>
        <v>0.39</v>
      </c>
      <c r="X11" s="29">
        <f t="shared" si="13"/>
        <v>0.71</v>
      </c>
      <c r="Y11" s="40">
        <f t="shared" si="11"/>
        <v>0.42</v>
      </c>
      <c r="Z11" s="29">
        <f t="shared" si="14"/>
        <v>0.73</v>
      </c>
      <c r="AA11" s="40">
        <f t="shared" si="11"/>
        <v>0.48</v>
      </c>
      <c r="AB11" s="29">
        <f t="shared" ref="AB11" si="29">ROUND(SQRT(AA11/0.78),2)</f>
        <v>0.78</v>
      </c>
      <c r="AC11" s="40">
        <f t="shared" si="11"/>
        <v>0.54</v>
      </c>
      <c r="AD11" s="29">
        <f t="shared" ref="AD11" si="30">ROUND(SQRT(AC11/0.78),2)</f>
        <v>0.83</v>
      </c>
    </row>
    <row r="12" spans="1:30" x14ac:dyDescent="0.25">
      <c r="A12" s="94"/>
      <c r="B12" s="28">
        <f t="shared" si="12"/>
        <v>0.25</v>
      </c>
      <c r="C12" s="40">
        <f t="shared" si="0"/>
        <v>0.08</v>
      </c>
      <c r="D12" s="29">
        <f t="shared" si="17"/>
        <v>0.32</v>
      </c>
      <c r="E12" s="40">
        <f t="shared" si="1"/>
        <v>0.12</v>
      </c>
      <c r="F12" s="29">
        <f t="shared" si="18"/>
        <v>0.39</v>
      </c>
      <c r="G12" s="40">
        <f t="shared" si="2"/>
        <v>0.15000000000000002</v>
      </c>
      <c r="H12" s="29">
        <f t="shared" si="19"/>
        <v>0.44</v>
      </c>
      <c r="I12" s="40">
        <f t="shared" si="3"/>
        <v>0.19</v>
      </c>
      <c r="J12" s="29">
        <f t="shared" si="20"/>
        <v>0.49</v>
      </c>
      <c r="K12" s="40">
        <f t="shared" si="4"/>
        <v>0.23</v>
      </c>
      <c r="L12" s="29">
        <f t="shared" si="21"/>
        <v>0.54</v>
      </c>
      <c r="M12" s="40">
        <f t="shared" si="5"/>
        <v>0.26</v>
      </c>
      <c r="N12" s="29">
        <f t="shared" si="22"/>
        <v>0.57999999999999996</v>
      </c>
      <c r="O12" s="40">
        <f t="shared" si="6"/>
        <v>0.3</v>
      </c>
      <c r="P12" s="45">
        <f t="shared" si="23"/>
        <v>0.62</v>
      </c>
      <c r="Q12" s="53">
        <f t="shared" si="7"/>
        <v>0.34</v>
      </c>
      <c r="R12" s="55">
        <f t="shared" si="24"/>
        <v>0.66</v>
      </c>
      <c r="S12" s="40">
        <f t="shared" si="8"/>
        <v>0.38</v>
      </c>
      <c r="T12" s="29">
        <f t="shared" si="25"/>
        <v>0.7</v>
      </c>
      <c r="U12" s="40">
        <f t="shared" si="9"/>
        <v>0.41000000000000003</v>
      </c>
      <c r="V12" s="29">
        <f t="shared" si="26"/>
        <v>0.73</v>
      </c>
      <c r="W12" s="40">
        <f t="shared" si="10"/>
        <v>0.49</v>
      </c>
      <c r="X12" s="29">
        <f t="shared" si="13"/>
        <v>0.79</v>
      </c>
      <c r="Y12" s="40">
        <f t="shared" si="11"/>
        <v>0.52</v>
      </c>
      <c r="Z12" s="29">
        <f t="shared" si="14"/>
        <v>0.82</v>
      </c>
      <c r="AA12" s="40">
        <f t="shared" si="11"/>
        <v>0.6</v>
      </c>
      <c r="AB12" s="29">
        <f t="shared" ref="AB12" si="31">ROUND(SQRT(AA12/0.78),2)</f>
        <v>0.88</v>
      </c>
      <c r="AC12" s="40">
        <f t="shared" si="11"/>
        <v>0.67</v>
      </c>
      <c r="AD12" s="29">
        <f t="shared" ref="AD12" si="32">ROUND(SQRT(AC12/0.78),2)</f>
        <v>0.93</v>
      </c>
    </row>
    <row r="13" spans="1:30" x14ac:dyDescent="0.25">
      <c r="A13" s="94"/>
      <c r="B13" s="28">
        <f t="shared" si="12"/>
        <v>0.3</v>
      </c>
      <c r="C13" s="40">
        <f t="shared" si="0"/>
        <v>0.09</v>
      </c>
      <c r="D13" s="29">
        <f t="shared" si="17"/>
        <v>0.34</v>
      </c>
      <c r="E13" s="40">
        <f t="shared" si="1"/>
        <v>0.14000000000000001</v>
      </c>
      <c r="F13" s="29">
        <f t="shared" si="18"/>
        <v>0.42</v>
      </c>
      <c r="G13" s="40">
        <f t="shared" si="2"/>
        <v>0.18000000000000002</v>
      </c>
      <c r="H13" s="29">
        <f t="shared" si="19"/>
        <v>0.48</v>
      </c>
      <c r="I13" s="40">
        <f t="shared" si="3"/>
        <v>0.23</v>
      </c>
      <c r="J13" s="29">
        <f t="shared" si="20"/>
        <v>0.54</v>
      </c>
      <c r="K13" s="40">
        <f t="shared" si="4"/>
        <v>0.27</v>
      </c>
      <c r="L13" s="29">
        <f t="shared" si="21"/>
        <v>0.59</v>
      </c>
      <c r="M13" s="40">
        <f t="shared" si="5"/>
        <v>0.32</v>
      </c>
      <c r="N13" s="29">
        <f t="shared" si="22"/>
        <v>0.64</v>
      </c>
      <c r="O13" s="40">
        <f t="shared" si="6"/>
        <v>0.36</v>
      </c>
      <c r="P13" s="45">
        <f t="shared" si="23"/>
        <v>0.68</v>
      </c>
      <c r="Q13" s="53">
        <f t="shared" si="7"/>
        <v>0.41000000000000003</v>
      </c>
      <c r="R13" s="55">
        <f t="shared" si="24"/>
        <v>0.73</v>
      </c>
      <c r="S13" s="40">
        <f t="shared" si="8"/>
        <v>0.45</v>
      </c>
      <c r="T13" s="29">
        <f t="shared" si="25"/>
        <v>0.76</v>
      </c>
      <c r="U13" s="40">
        <f t="shared" si="9"/>
        <v>0.49</v>
      </c>
      <c r="V13" s="29">
        <f t="shared" si="26"/>
        <v>0.79</v>
      </c>
      <c r="W13" s="40">
        <f t="shared" si="10"/>
        <v>0.57999999999999996</v>
      </c>
      <c r="X13" s="29">
        <f t="shared" si="13"/>
        <v>0.86</v>
      </c>
      <c r="Y13" s="40">
        <f t="shared" si="11"/>
        <v>0.63</v>
      </c>
      <c r="Z13" s="29">
        <f t="shared" si="14"/>
        <v>0.9</v>
      </c>
      <c r="AA13" s="40">
        <f t="shared" si="11"/>
        <v>0.72</v>
      </c>
      <c r="AB13" s="29">
        <f t="shared" ref="AB13" si="33">ROUND(SQRT(AA13/0.78),2)</f>
        <v>0.96</v>
      </c>
      <c r="AC13" s="40">
        <f t="shared" si="11"/>
        <v>0.81</v>
      </c>
      <c r="AD13" s="29">
        <f t="shared" ref="AD13" si="34">ROUND(SQRT(AC13/0.78),2)</f>
        <v>1.02</v>
      </c>
    </row>
    <row r="14" spans="1:30" x14ac:dyDescent="0.25">
      <c r="A14" s="94"/>
      <c r="B14" s="28">
        <f t="shared" si="12"/>
        <v>0.35</v>
      </c>
      <c r="C14" s="40">
        <f t="shared" si="0"/>
        <v>0.11</v>
      </c>
      <c r="D14" s="29">
        <f t="shared" si="17"/>
        <v>0.38</v>
      </c>
      <c r="E14" s="40">
        <f t="shared" si="1"/>
        <v>0.16</v>
      </c>
      <c r="F14" s="29">
        <f t="shared" si="18"/>
        <v>0.45</v>
      </c>
      <c r="G14" s="40">
        <f t="shared" si="2"/>
        <v>0.21000000000000002</v>
      </c>
      <c r="H14" s="29">
        <f t="shared" si="19"/>
        <v>0.52</v>
      </c>
      <c r="I14" s="40">
        <f t="shared" si="3"/>
        <v>0.26</v>
      </c>
      <c r="J14" s="29">
        <f t="shared" si="20"/>
        <v>0.57999999999999996</v>
      </c>
      <c r="K14" s="40">
        <f t="shared" si="4"/>
        <v>0.32</v>
      </c>
      <c r="L14" s="29">
        <f t="shared" si="21"/>
        <v>0.64</v>
      </c>
      <c r="M14" s="40">
        <f t="shared" si="5"/>
        <v>0.37</v>
      </c>
      <c r="N14" s="29">
        <f t="shared" si="22"/>
        <v>0.69</v>
      </c>
      <c r="O14" s="40">
        <f t="shared" si="6"/>
        <v>0.42</v>
      </c>
      <c r="P14" s="45">
        <f t="shared" si="23"/>
        <v>0.73</v>
      </c>
      <c r="Q14" s="53">
        <f t="shared" si="7"/>
        <v>0.47000000000000003</v>
      </c>
      <c r="R14" s="55">
        <f t="shared" si="24"/>
        <v>0.78</v>
      </c>
      <c r="S14" s="40">
        <f t="shared" si="8"/>
        <v>0.52</v>
      </c>
      <c r="T14" s="29">
        <f t="shared" si="25"/>
        <v>0.82</v>
      </c>
      <c r="U14" s="40">
        <f t="shared" si="9"/>
        <v>0.57999999999999996</v>
      </c>
      <c r="V14" s="29">
        <f t="shared" si="26"/>
        <v>0.86</v>
      </c>
      <c r="W14" s="40">
        <f t="shared" si="10"/>
        <v>0.68</v>
      </c>
      <c r="X14" s="29">
        <f t="shared" si="13"/>
        <v>0.93</v>
      </c>
      <c r="Y14" s="40">
        <f t="shared" si="11"/>
        <v>0.73</v>
      </c>
      <c r="Z14" s="29">
        <f t="shared" si="14"/>
        <v>0.97</v>
      </c>
      <c r="AA14" s="40">
        <f t="shared" si="11"/>
        <v>0.84</v>
      </c>
      <c r="AB14" s="29">
        <f t="shared" ref="AB14" si="35">ROUND(SQRT(AA14/0.78),2)</f>
        <v>1.04</v>
      </c>
      <c r="AC14" s="40">
        <f t="shared" si="11"/>
        <v>0.94000000000000006</v>
      </c>
      <c r="AD14" s="29">
        <f t="shared" ref="AD14" si="36">ROUND(SQRT(AC14/0.78),2)</f>
        <v>1.1000000000000001</v>
      </c>
    </row>
    <row r="15" spans="1:30" x14ac:dyDescent="0.25">
      <c r="A15" s="94"/>
      <c r="B15" s="28">
        <f t="shared" si="12"/>
        <v>0.39999999999999997</v>
      </c>
      <c r="C15" s="40">
        <f t="shared" si="0"/>
        <v>0.12</v>
      </c>
      <c r="D15" s="29">
        <f t="shared" si="17"/>
        <v>0.39</v>
      </c>
      <c r="E15" s="40">
        <f t="shared" si="1"/>
        <v>0.18000000000000002</v>
      </c>
      <c r="F15" s="29">
        <f t="shared" si="18"/>
        <v>0.48</v>
      </c>
      <c r="G15" s="40">
        <f t="shared" si="2"/>
        <v>0.24000000000000002</v>
      </c>
      <c r="H15" s="29">
        <f t="shared" si="19"/>
        <v>0.55000000000000004</v>
      </c>
      <c r="I15" s="40">
        <f t="shared" si="3"/>
        <v>0.3</v>
      </c>
      <c r="J15" s="29">
        <f t="shared" si="20"/>
        <v>0.62</v>
      </c>
      <c r="K15" s="40">
        <f t="shared" si="4"/>
        <v>0.36</v>
      </c>
      <c r="L15" s="29">
        <f t="shared" si="21"/>
        <v>0.68</v>
      </c>
      <c r="M15" s="40">
        <f t="shared" si="5"/>
        <v>0.42</v>
      </c>
      <c r="N15" s="29">
        <f t="shared" si="22"/>
        <v>0.73</v>
      </c>
      <c r="O15" s="40">
        <f t="shared" si="6"/>
        <v>0.48</v>
      </c>
      <c r="P15" s="45">
        <f t="shared" si="23"/>
        <v>0.78</v>
      </c>
      <c r="Q15" s="53">
        <f t="shared" si="7"/>
        <v>0.54</v>
      </c>
      <c r="R15" s="55">
        <f t="shared" si="24"/>
        <v>0.83</v>
      </c>
      <c r="S15" s="40">
        <f t="shared" si="8"/>
        <v>0.6</v>
      </c>
      <c r="T15" s="29">
        <f t="shared" si="25"/>
        <v>0.88</v>
      </c>
      <c r="U15" s="40">
        <f t="shared" si="9"/>
        <v>0.66</v>
      </c>
      <c r="V15" s="29">
        <f t="shared" si="26"/>
        <v>0.92</v>
      </c>
      <c r="W15" s="40">
        <f t="shared" si="10"/>
        <v>0.78</v>
      </c>
      <c r="X15" s="29">
        <f t="shared" si="13"/>
        <v>1</v>
      </c>
      <c r="Y15" s="40">
        <f t="shared" si="11"/>
        <v>0.84</v>
      </c>
      <c r="Z15" s="29">
        <f t="shared" si="14"/>
        <v>1.04</v>
      </c>
      <c r="AA15" s="40">
        <f t="shared" si="11"/>
        <v>0.95</v>
      </c>
      <c r="AB15" s="29">
        <f t="shared" ref="AB15" si="37">ROUND(SQRT(AA15/0.78),2)</f>
        <v>1.1000000000000001</v>
      </c>
      <c r="AC15" s="40">
        <f t="shared" si="11"/>
        <v>1.07</v>
      </c>
      <c r="AD15" s="29">
        <f t="shared" ref="AD15" si="38">ROUND(SQRT(AC15/0.78),2)</f>
        <v>1.17</v>
      </c>
    </row>
    <row r="16" spans="1:30" x14ac:dyDescent="0.25">
      <c r="A16" s="94"/>
      <c r="B16" s="28">
        <f t="shared" si="12"/>
        <v>0.44999999999999996</v>
      </c>
      <c r="C16" s="40">
        <f t="shared" si="0"/>
        <v>0.14000000000000001</v>
      </c>
      <c r="D16" s="29">
        <f t="shared" si="17"/>
        <v>0.42</v>
      </c>
      <c r="E16" s="40">
        <f t="shared" si="1"/>
        <v>0.21000000000000002</v>
      </c>
      <c r="F16" s="29">
        <f t="shared" si="18"/>
        <v>0.52</v>
      </c>
      <c r="G16" s="40">
        <f t="shared" si="2"/>
        <v>0.27</v>
      </c>
      <c r="H16" s="29">
        <f t="shared" si="19"/>
        <v>0.59</v>
      </c>
      <c r="I16" s="40">
        <f t="shared" si="3"/>
        <v>0.34</v>
      </c>
      <c r="J16" s="29">
        <f t="shared" si="20"/>
        <v>0.66</v>
      </c>
      <c r="K16" s="40">
        <f t="shared" si="4"/>
        <v>0.41000000000000003</v>
      </c>
      <c r="L16" s="29">
        <f t="shared" si="21"/>
        <v>0.73</v>
      </c>
      <c r="M16" s="40">
        <f t="shared" si="5"/>
        <v>0.47000000000000003</v>
      </c>
      <c r="N16" s="29">
        <f t="shared" si="22"/>
        <v>0.78</v>
      </c>
      <c r="O16" s="40">
        <f t="shared" si="6"/>
        <v>0.54</v>
      </c>
      <c r="P16" s="45">
        <f t="shared" si="23"/>
        <v>0.83</v>
      </c>
      <c r="Q16" s="53">
        <f t="shared" si="7"/>
        <v>0.61</v>
      </c>
      <c r="R16" s="55">
        <f t="shared" si="24"/>
        <v>0.88</v>
      </c>
      <c r="S16" s="40">
        <f t="shared" si="8"/>
        <v>0.67</v>
      </c>
      <c r="T16" s="29">
        <f t="shared" si="25"/>
        <v>0.93</v>
      </c>
      <c r="U16" s="40">
        <f t="shared" si="9"/>
        <v>0.74</v>
      </c>
      <c r="V16" s="29">
        <f t="shared" si="26"/>
        <v>0.97</v>
      </c>
      <c r="W16" s="40">
        <f t="shared" si="10"/>
        <v>0.87</v>
      </c>
      <c r="X16" s="29">
        <f t="shared" si="13"/>
        <v>1.06</v>
      </c>
      <c r="Y16" s="40">
        <f t="shared" si="11"/>
        <v>0.94000000000000006</v>
      </c>
      <c r="Z16" s="29">
        <f t="shared" si="14"/>
        <v>1.1000000000000001</v>
      </c>
      <c r="AA16" s="40">
        <f t="shared" si="11"/>
        <v>1.07</v>
      </c>
      <c r="AB16" s="29">
        <f t="shared" ref="AB16" si="39">ROUND(SQRT(AA16/0.78),2)</f>
        <v>1.17</v>
      </c>
      <c r="AC16" s="40">
        <f t="shared" si="11"/>
        <v>1.21</v>
      </c>
      <c r="AD16" s="29">
        <f t="shared" ref="AD16" si="40">ROUND(SQRT(AC16/0.78),2)</f>
        <v>1.25</v>
      </c>
    </row>
    <row r="17" spans="1:30" x14ac:dyDescent="0.25">
      <c r="A17" s="94"/>
      <c r="B17" s="28">
        <f t="shared" si="12"/>
        <v>0.49999999999999994</v>
      </c>
      <c r="C17" s="40">
        <f t="shared" si="0"/>
        <v>0.15000000000000002</v>
      </c>
      <c r="D17" s="29">
        <f t="shared" si="17"/>
        <v>0.44</v>
      </c>
      <c r="E17" s="40">
        <f t="shared" si="1"/>
        <v>0.23</v>
      </c>
      <c r="F17" s="29">
        <f t="shared" si="18"/>
        <v>0.54</v>
      </c>
      <c r="G17" s="40">
        <f t="shared" si="2"/>
        <v>0.3</v>
      </c>
      <c r="H17" s="29">
        <f t="shared" si="19"/>
        <v>0.62</v>
      </c>
      <c r="I17" s="40">
        <f t="shared" si="3"/>
        <v>0.38</v>
      </c>
      <c r="J17" s="29">
        <f t="shared" si="20"/>
        <v>0.7</v>
      </c>
      <c r="K17" s="40">
        <f t="shared" si="4"/>
        <v>0.45</v>
      </c>
      <c r="L17" s="29">
        <f t="shared" si="21"/>
        <v>0.76</v>
      </c>
      <c r="M17" s="40">
        <f t="shared" si="5"/>
        <v>0.52</v>
      </c>
      <c r="N17" s="29">
        <f t="shared" si="22"/>
        <v>0.82</v>
      </c>
      <c r="O17" s="40">
        <f t="shared" si="6"/>
        <v>0.6</v>
      </c>
      <c r="P17" s="45">
        <f t="shared" si="23"/>
        <v>0.88</v>
      </c>
      <c r="Q17" s="53">
        <f t="shared" si="7"/>
        <v>0.67</v>
      </c>
      <c r="R17" s="55">
        <f t="shared" si="24"/>
        <v>0.93</v>
      </c>
      <c r="S17" s="40">
        <f t="shared" si="8"/>
        <v>0.75</v>
      </c>
      <c r="T17" s="29">
        <f t="shared" si="25"/>
        <v>0.98</v>
      </c>
      <c r="U17" s="40">
        <f t="shared" si="9"/>
        <v>0.82000000000000006</v>
      </c>
      <c r="V17" s="29">
        <f t="shared" si="26"/>
        <v>1.03</v>
      </c>
      <c r="W17" s="40">
        <f t="shared" si="10"/>
        <v>0.97</v>
      </c>
      <c r="X17" s="29">
        <f t="shared" si="13"/>
        <v>1.1200000000000001</v>
      </c>
      <c r="Y17" s="40">
        <f t="shared" si="11"/>
        <v>1.04</v>
      </c>
      <c r="Z17" s="29">
        <f t="shared" si="14"/>
        <v>1.1499999999999999</v>
      </c>
      <c r="AA17" s="40">
        <f t="shared" si="11"/>
        <v>1.19</v>
      </c>
      <c r="AB17" s="29">
        <f t="shared" ref="AB17" si="41">ROUND(SQRT(AA17/0.78),2)</f>
        <v>1.24</v>
      </c>
      <c r="AC17" s="40">
        <f t="shared" si="11"/>
        <v>1.34</v>
      </c>
      <c r="AD17" s="29">
        <f t="shared" ref="AD17" si="42">ROUND(SQRT(AC17/0.78),2)</f>
        <v>1.31</v>
      </c>
    </row>
    <row r="18" spans="1:30" x14ac:dyDescent="0.25">
      <c r="A18" s="94"/>
      <c r="B18" s="28">
        <f t="shared" si="12"/>
        <v>0.54999999999999993</v>
      </c>
      <c r="C18" s="40">
        <f t="shared" si="0"/>
        <v>0.17</v>
      </c>
      <c r="D18" s="29">
        <f t="shared" si="17"/>
        <v>0.47</v>
      </c>
      <c r="E18" s="40">
        <f t="shared" si="1"/>
        <v>0.25</v>
      </c>
      <c r="F18" s="29">
        <f t="shared" si="18"/>
        <v>0.56999999999999995</v>
      </c>
      <c r="G18" s="40">
        <f t="shared" si="2"/>
        <v>0.33</v>
      </c>
      <c r="H18" s="29">
        <f t="shared" si="19"/>
        <v>0.65</v>
      </c>
      <c r="I18" s="40">
        <f t="shared" si="3"/>
        <v>0.41000000000000003</v>
      </c>
      <c r="J18" s="29">
        <f t="shared" si="20"/>
        <v>0.73</v>
      </c>
      <c r="K18" s="40">
        <f t="shared" si="4"/>
        <v>0.49</v>
      </c>
      <c r="L18" s="29">
        <f t="shared" si="21"/>
        <v>0.79</v>
      </c>
      <c r="M18" s="40">
        <f t="shared" si="5"/>
        <v>0.57999999999999996</v>
      </c>
      <c r="N18" s="29">
        <f t="shared" si="22"/>
        <v>0.86</v>
      </c>
      <c r="O18" s="40">
        <f t="shared" si="6"/>
        <v>0.66</v>
      </c>
      <c r="P18" s="45">
        <f t="shared" si="23"/>
        <v>0.92</v>
      </c>
      <c r="Q18" s="53">
        <f t="shared" si="7"/>
        <v>0.74</v>
      </c>
      <c r="R18" s="55">
        <f t="shared" si="24"/>
        <v>0.97</v>
      </c>
      <c r="S18" s="40">
        <f t="shared" si="8"/>
        <v>0.82000000000000006</v>
      </c>
      <c r="T18" s="29">
        <f t="shared" si="25"/>
        <v>1.03</v>
      </c>
      <c r="U18" s="40">
        <f t="shared" si="9"/>
        <v>0.9</v>
      </c>
      <c r="V18" s="29">
        <f t="shared" si="26"/>
        <v>1.07</v>
      </c>
      <c r="W18" s="40">
        <f t="shared" si="10"/>
        <v>1.07</v>
      </c>
      <c r="X18" s="29">
        <f t="shared" si="13"/>
        <v>1.17</v>
      </c>
      <c r="Y18" s="40">
        <f t="shared" si="11"/>
        <v>1.1499999999999999</v>
      </c>
      <c r="Z18" s="29">
        <f t="shared" si="14"/>
        <v>1.21</v>
      </c>
      <c r="AA18" s="40">
        <f t="shared" si="11"/>
        <v>1.31</v>
      </c>
      <c r="AB18" s="29">
        <f t="shared" ref="AB18" si="43">ROUND(SQRT(AA18/0.78),2)</f>
        <v>1.3</v>
      </c>
      <c r="AC18" s="40">
        <f t="shared" si="11"/>
        <v>1.47</v>
      </c>
      <c r="AD18" s="29">
        <f t="shared" ref="AD18" si="44">ROUND(SQRT(AC18/0.78),2)</f>
        <v>1.37</v>
      </c>
    </row>
    <row r="19" spans="1:30" x14ac:dyDescent="0.25">
      <c r="A19" s="94"/>
      <c r="B19" s="28">
        <f t="shared" si="12"/>
        <v>0.6</v>
      </c>
      <c r="C19" s="40">
        <f t="shared" si="0"/>
        <v>0.18000000000000002</v>
      </c>
      <c r="D19" s="29">
        <f t="shared" si="17"/>
        <v>0.48</v>
      </c>
      <c r="E19" s="40">
        <f t="shared" si="1"/>
        <v>0.27</v>
      </c>
      <c r="F19" s="29">
        <f t="shared" si="18"/>
        <v>0.59</v>
      </c>
      <c r="G19" s="40">
        <f t="shared" si="2"/>
        <v>0.36</v>
      </c>
      <c r="H19" s="29">
        <f t="shared" si="19"/>
        <v>0.68</v>
      </c>
      <c r="I19" s="40">
        <f t="shared" si="3"/>
        <v>0.45</v>
      </c>
      <c r="J19" s="29">
        <f t="shared" si="20"/>
        <v>0.76</v>
      </c>
      <c r="K19" s="40">
        <f t="shared" si="4"/>
        <v>0.54</v>
      </c>
      <c r="L19" s="29">
        <f t="shared" si="21"/>
        <v>0.83</v>
      </c>
      <c r="M19" s="40">
        <f t="shared" si="5"/>
        <v>0.63</v>
      </c>
      <c r="N19" s="29">
        <f t="shared" si="22"/>
        <v>0.9</v>
      </c>
      <c r="O19" s="40">
        <f t="shared" si="6"/>
        <v>0.72</v>
      </c>
      <c r="P19" s="45">
        <f t="shared" si="23"/>
        <v>0.96</v>
      </c>
      <c r="Q19" s="53">
        <f t="shared" si="7"/>
        <v>0.81</v>
      </c>
      <c r="R19" s="55">
        <f t="shared" si="24"/>
        <v>1.02</v>
      </c>
      <c r="S19" s="40">
        <f t="shared" si="8"/>
        <v>0.9</v>
      </c>
      <c r="T19" s="29">
        <f t="shared" si="25"/>
        <v>1.07</v>
      </c>
      <c r="U19" s="40">
        <f t="shared" si="9"/>
        <v>0.98</v>
      </c>
      <c r="V19" s="29">
        <f t="shared" si="26"/>
        <v>1.1200000000000001</v>
      </c>
      <c r="W19" s="40">
        <f t="shared" si="10"/>
        <v>1.1599999999999999</v>
      </c>
      <c r="X19" s="29">
        <f t="shared" si="13"/>
        <v>1.22</v>
      </c>
      <c r="Y19" s="40">
        <f t="shared" si="11"/>
        <v>1.25</v>
      </c>
      <c r="Z19" s="29">
        <f t="shared" si="14"/>
        <v>1.27</v>
      </c>
      <c r="AA19" s="40">
        <f t="shared" si="11"/>
        <v>1.43</v>
      </c>
      <c r="AB19" s="29">
        <f t="shared" ref="AB19" si="45">ROUND(SQRT(AA19/0.78),2)</f>
        <v>1.35</v>
      </c>
      <c r="AC19" s="40">
        <f t="shared" si="11"/>
        <v>1.61</v>
      </c>
      <c r="AD19" s="29">
        <f t="shared" ref="AD19" si="46">ROUND(SQRT(AC19/0.78),2)</f>
        <v>1.44</v>
      </c>
    </row>
    <row r="20" spans="1:30" x14ac:dyDescent="0.25">
      <c r="A20" s="94"/>
      <c r="B20" s="28">
        <f t="shared" si="12"/>
        <v>0.65</v>
      </c>
      <c r="C20" s="40">
        <f t="shared" si="0"/>
        <v>0.2</v>
      </c>
      <c r="D20" s="29">
        <f t="shared" si="17"/>
        <v>0.51</v>
      </c>
      <c r="E20" s="40">
        <f t="shared" si="1"/>
        <v>0.29000000000000004</v>
      </c>
      <c r="F20" s="29">
        <f t="shared" si="18"/>
        <v>0.61</v>
      </c>
      <c r="G20" s="40">
        <f t="shared" si="2"/>
        <v>0.39</v>
      </c>
      <c r="H20" s="29">
        <f t="shared" si="19"/>
        <v>0.71</v>
      </c>
      <c r="I20" s="40">
        <f t="shared" si="3"/>
        <v>0.49</v>
      </c>
      <c r="J20" s="29">
        <f t="shared" si="20"/>
        <v>0.79</v>
      </c>
      <c r="K20" s="40">
        <f t="shared" si="4"/>
        <v>0.57999999999999996</v>
      </c>
      <c r="L20" s="29">
        <f t="shared" si="21"/>
        <v>0.86</v>
      </c>
      <c r="M20" s="40">
        <f t="shared" si="5"/>
        <v>0.68</v>
      </c>
      <c r="N20" s="29">
        <f t="shared" si="22"/>
        <v>0.93</v>
      </c>
      <c r="O20" s="40">
        <f t="shared" si="6"/>
        <v>0.78</v>
      </c>
      <c r="P20" s="45">
        <f t="shared" si="23"/>
        <v>1</v>
      </c>
      <c r="Q20" s="53">
        <f t="shared" si="7"/>
        <v>0.87</v>
      </c>
      <c r="R20" s="55">
        <f t="shared" si="24"/>
        <v>1.06</v>
      </c>
      <c r="S20" s="40">
        <f t="shared" si="8"/>
        <v>0.97</v>
      </c>
      <c r="T20" s="29">
        <f t="shared" si="25"/>
        <v>1.1200000000000001</v>
      </c>
      <c r="U20" s="40">
        <f t="shared" si="9"/>
        <v>1.07</v>
      </c>
      <c r="V20" s="29">
        <f t="shared" si="26"/>
        <v>1.17</v>
      </c>
      <c r="W20" s="40">
        <f t="shared" si="10"/>
        <v>1.26</v>
      </c>
      <c r="X20" s="29">
        <f t="shared" si="13"/>
        <v>1.27</v>
      </c>
      <c r="Y20" s="40">
        <f t="shared" si="11"/>
        <v>1.36</v>
      </c>
      <c r="Z20" s="29">
        <f t="shared" si="14"/>
        <v>1.32</v>
      </c>
      <c r="AA20" s="40">
        <f t="shared" si="11"/>
        <v>1.55</v>
      </c>
      <c r="AB20" s="29">
        <f t="shared" ref="AB20" si="47">ROUND(SQRT(AA20/0.78),2)</f>
        <v>1.41</v>
      </c>
      <c r="AC20" s="40">
        <f t="shared" si="11"/>
        <v>1.74</v>
      </c>
      <c r="AD20" s="29">
        <f t="shared" ref="AD20" si="48">ROUND(SQRT(AC20/0.78),2)</f>
        <v>1.49</v>
      </c>
    </row>
    <row r="21" spans="1:30" x14ac:dyDescent="0.25">
      <c r="A21" s="94"/>
      <c r="B21" s="28">
        <f t="shared" si="12"/>
        <v>0.70000000000000007</v>
      </c>
      <c r="C21" s="40">
        <f t="shared" si="0"/>
        <v>0.21000000000000002</v>
      </c>
      <c r="D21" s="29">
        <f t="shared" si="17"/>
        <v>0.52</v>
      </c>
      <c r="E21" s="40">
        <f t="shared" si="1"/>
        <v>0.32</v>
      </c>
      <c r="F21" s="29">
        <f t="shared" si="18"/>
        <v>0.64</v>
      </c>
      <c r="G21" s="40">
        <f t="shared" si="2"/>
        <v>0.42</v>
      </c>
      <c r="H21" s="29">
        <f t="shared" si="19"/>
        <v>0.73</v>
      </c>
      <c r="I21" s="40">
        <f t="shared" si="3"/>
        <v>0.52</v>
      </c>
      <c r="J21" s="29">
        <f t="shared" si="20"/>
        <v>0.82</v>
      </c>
      <c r="K21" s="40">
        <f t="shared" si="4"/>
        <v>0.63</v>
      </c>
      <c r="L21" s="29">
        <f t="shared" si="21"/>
        <v>0.9</v>
      </c>
      <c r="M21" s="40">
        <f t="shared" si="5"/>
        <v>0.73</v>
      </c>
      <c r="N21" s="29">
        <f t="shared" si="22"/>
        <v>0.97</v>
      </c>
      <c r="O21" s="40">
        <f t="shared" si="6"/>
        <v>0.84</v>
      </c>
      <c r="P21" s="45">
        <f t="shared" si="23"/>
        <v>1.04</v>
      </c>
      <c r="Q21" s="53">
        <f t="shared" si="7"/>
        <v>0.94000000000000006</v>
      </c>
      <c r="R21" s="55">
        <f t="shared" si="24"/>
        <v>1.1000000000000001</v>
      </c>
      <c r="S21" s="40">
        <f t="shared" si="8"/>
        <v>1.04</v>
      </c>
      <c r="T21" s="29">
        <f t="shared" si="25"/>
        <v>1.1499999999999999</v>
      </c>
      <c r="U21" s="40">
        <f t="shared" si="9"/>
        <v>1.1499999999999999</v>
      </c>
      <c r="V21" s="29">
        <f t="shared" si="26"/>
        <v>1.21</v>
      </c>
      <c r="W21" s="40">
        <f t="shared" si="10"/>
        <v>1.36</v>
      </c>
      <c r="X21" s="29">
        <f t="shared" si="13"/>
        <v>1.32</v>
      </c>
      <c r="Y21" s="40">
        <f t="shared" si="11"/>
        <v>1.46</v>
      </c>
      <c r="Z21" s="29">
        <f t="shared" si="14"/>
        <v>1.37</v>
      </c>
      <c r="AA21" s="40">
        <f t="shared" si="11"/>
        <v>1.67</v>
      </c>
      <c r="AB21" s="29">
        <f t="shared" ref="AB21" si="49">ROUND(SQRT(AA21/0.78),2)</f>
        <v>1.46</v>
      </c>
      <c r="AC21" s="40">
        <f t="shared" si="11"/>
        <v>1.87</v>
      </c>
      <c r="AD21" s="29">
        <f t="shared" ref="AD21" si="50">ROUND(SQRT(AC21/0.78),2)</f>
        <v>1.55</v>
      </c>
    </row>
    <row r="22" spans="1:30" x14ac:dyDescent="0.25">
      <c r="A22" s="94"/>
      <c r="B22" s="28">
        <f t="shared" si="12"/>
        <v>0.75000000000000011</v>
      </c>
      <c r="C22" s="40">
        <f t="shared" si="0"/>
        <v>0.23</v>
      </c>
      <c r="D22" s="29">
        <f t="shared" si="17"/>
        <v>0.54</v>
      </c>
      <c r="E22" s="40">
        <f t="shared" si="1"/>
        <v>0.34</v>
      </c>
      <c r="F22" s="29">
        <f t="shared" si="18"/>
        <v>0.66</v>
      </c>
      <c r="G22" s="40">
        <f t="shared" si="2"/>
        <v>0.45</v>
      </c>
      <c r="H22" s="29">
        <f t="shared" si="19"/>
        <v>0.76</v>
      </c>
      <c r="I22" s="40">
        <f t="shared" si="3"/>
        <v>0.56000000000000005</v>
      </c>
      <c r="J22" s="29">
        <f t="shared" si="20"/>
        <v>0.85</v>
      </c>
      <c r="K22" s="40">
        <f t="shared" si="4"/>
        <v>0.67</v>
      </c>
      <c r="L22" s="29">
        <f t="shared" si="21"/>
        <v>0.93</v>
      </c>
      <c r="M22" s="40">
        <f t="shared" si="5"/>
        <v>0.78</v>
      </c>
      <c r="N22" s="29">
        <f t="shared" si="22"/>
        <v>1</v>
      </c>
      <c r="O22" s="40">
        <f t="shared" si="6"/>
        <v>0.9</v>
      </c>
      <c r="P22" s="45">
        <f t="shared" si="23"/>
        <v>1.07</v>
      </c>
      <c r="Q22" s="53">
        <f t="shared" si="7"/>
        <v>1.01</v>
      </c>
      <c r="R22" s="55">
        <f t="shared" si="24"/>
        <v>1.1399999999999999</v>
      </c>
      <c r="S22" s="40">
        <f t="shared" si="8"/>
        <v>1.1200000000000001</v>
      </c>
      <c r="T22" s="29">
        <f t="shared" si="25"/>
        <v>1.2</v>
      </c>
      <c r="U22" s="40">
        <f t="shared" si="9"/>
        <v>1.23</v>
      </c>
      <c r="V22" s="29">
        <f t="shared" si="26"/>
        <v>1.26</v>
      </c>
      <c r="W22" s="40">
        <f t="shared" si="10"/>
        <v>1.45</v>
      </c>
      <c r="X22" s="29">
        <f t="shared" si="13"/>
        <v>1.36</v>
      </c>
      <c r="Y22" s="40">
        <f t="shared" si="11"/>
        <v>1.56</v>
      </c>
      <c r="Z22" s="29">
        <f t="shared" si="14"/>
        <v>1.41</v>
      </c>
      <c r="AA22" s="40">
        <f t="shared" si="11"/>
        <v>1.79</v>
      </c>
      <c r="AB22" s="29">
        <f t="shared" ref="AB22" si="51">ROUND(SQRT(AA22/0.78),2)</f>
        <v>1.51</v>
      </c>
      <c r="AC22" s="40">
        <f t="shared" si="11"/>
        <v>2.0099999999999998</v>
      </c>
      <c r="AD22" s="29">
        <f t="shared" ref="AD22" si="52">ROUND(SQRT(AC22/0.78),2)</f>
        <v>1.61</v>
      </c>
    </row>
    <row r="23" spans="1:30" x14ac:dyDescent="0.25">
      <c r="A23" s="94"/>
      <c r="B23" s="28">
        <f t="shared" si="12"/>
        <v>0.80000000000000016</v>
      </c>
      <c r="C23" s="40">
        <f t="shared" si="0"/>
        <v>0.24000000000000002</v>
      </c>
      <c r="D23" s="29">
        <f t="shared" si="17"/>
        <v>0.55000000000000004</v>
      </c>
      <c r="E23" s="40">
        <f t="shared" si="1"/>
        <v>0.36</v>
      </c>
      <c r="F23" s="29">
        <f t="shared" si="18"/>
        <v>0.68</v>
      </c>
      <c r="G23" s="40">
        <f t="shared" si="2"/>
        <v>0.48</v>
      </c>
      <c r="H23" s="29">
        <f t="shared" si="19"/>
        <v>0.78</v>
      </c>
      <c r="I23" s="40">
        <f t="shared" si="3"/>
        <v>0.6</v>
      </c>
      <c r="J23" s="29">
        <f t="shared" si="20"/>
        <v>0.88</v>
      </c>
      <c r="K23" s="40">
        <f t="shared" si="4"/>
        <v>0.72</v>
      </c>
      <c r="L23" s="29">
        <f t="shared" si="21"/>
        <v>0.96</v>
      </c>
      <c r="M23" s="40">
        <f t="shared" si="5"/>
        <v>0.84</v>
      </c>
      <c r="N23" s="29">
        <f t="shared" si="22"/>
        <v>1.04</v>
      </c>
      <c r="O23" s="40">
        <f t="shared" si="6"/>
        <v>0.95</v>
      </c>
      <c r="P23" s="45">
        <f t="shared" si="23"/>
        <v>1.1000000000000001</v>
      </c>
      <c r="Q23" s="53">
        <f t="shared" si="7"/>
        <v>1.07</v>
      </c>
      <c r="R23" s="55">
        <f t="shared" si="24"/>
        <v>1.17</v>
      </c>
      <c r="S23" s="40">
        <f t="shared" si="8"/>
        <v>1.19</v>
      </c>
      <c r="T23" s="29">
        <f t="shared" si="25"/>
        <v>1.24</v>
      </c>
      <c r="U23" s="40">
        <f t="shared" si="9"/>
        <v>1.31</v>
      </c>
      <c r="V23" s="29">
        <f t="shared" si="26"/>
        <v>1.3</v>
      </c>
      <c r="W23" s="40">
        <f t="shared" si="10"/>
        <v>1.55</v>
      </c>
      <c r="X23" s="29">
        <f t="shared" si="13"/>
        <v>1.41</v>
      </c>
      <c r="Y23" s="40">
        <f t="shared" si="11"/>
        <v>1.67</v>
      </c>
      <c r="Z23" s="29">
        <f t="shared" si="14"/>
        <v>1.46</v>
      </c>
      <c r="AA23" s="40">
        <f t="shared" si="11"/>
        <v>1.9</v>
      </c>
      <c r="AB23" s="29">
        <f t="shared" ref="AB23" si="53">ROUND(SQRT(AA23/0.78),2)</f>
        <v>1.56</v>
      </c>
      <c r="AC23" s="40">
        <f t="shared" si="11"/>
        <v>2.1399999999999997</v>
      </c>
      <c r="AD23" s="29">
        <f t="shared" ref="AD23" si="54">ROUND(SQRT(AC23/0.78),2)</f>
        <v>1.66</v>
      </c>
    </row>
    <row r="24" spans="1:30" x14ac:dyDescent="0.25">
      <c r="A24" s="94"/>
      <c r="B24" s="28">
        <f t="shared" si="12"/>
        <v>0.8500000000000002</v>
      </c>
      <c r="C24" s="40">
        <f t="shared" si="0"/>
        <v>0.26</v>
      </c>
      <c r="D24" s="29">
        <f t="shared" si="17"/>
        <v>0.57999999999999996</v>
      </c>
      <c r="E24" s="40">
        <f t="shared" si="1"/>
        <v>0.38</v>
      </c>
      <c r="F24" s="29">
        <f t="shared" si="18"/>
        <v>0.7</v>
      </c>
      <c r="G24" s="40">
        <f t="shared" si="2"/>
        <v>0.51</v>
      </c>
      <c r="H24" s="29">
        <f t="shared" si="19"/>
        <v>0.81</v>
      </c>
      <c r="I24" s="40">
        <f t="shared" si="3"/>
        <v>0.64</v>
      </c>
      <c r="J24" s="29">
        <f t="shared" si="20"/>
        <v>0.91</v>
      </c>
      <c r="K24" s="40">
        <f t="shared" si="4"/>
        <v>0.76</v>
      </c>
      <c r="L24" s="29">
        <f t="shared" si="21"/>
        <v>0.99</v>
      </c>
      <c r="M24" s="40">
        <f t="shared" si="5"/>
        <v>0.89</v>
      </c>
      <c r="N24" s="29">
        <f t="shared" si="22"/>
        <v>1.07</v>
      </c>
      <c r="O24" s="40">
        <f t="shared" si="6"/>
        <v>1.01</v>
      </c>
      <c r="P24" s="45">
        <f t="shared" si="23"/>
        <v>1.1399999999999999</v>
      </c>
      <c r="Q24" s="53">
        <f t="shared" si="7"/>
        <v>1.1399999999999999</v>
      </c>
      <c r="R24" s="55">
        <f t="shared" si="24"/>
        <v>1.21</v>
      </c>
      <c r="S24" s="40">
        <f t="shared" si="8"/>
        <v>1.27</v>
      </c>
      <c r="T24" s="29">
        <f t="shared" si="25"/>
        <v>1.28</v>
      </c>
      <c r="U24" s="40">
        <f t="shared" si="9"/>
        <v>1.39</v>
      </c>
      <c r="V24" s="29">
        <f t="shared" si="26"/>
        <v>1.33</v>
      </c>
      <c r="W24" s="40">
        <f t="shared" si="10"/>
        <v>1.64</v>
      </c>
      <c r="X24" s="29">
        <f t="shared" si="13"/>
        <v>1.45</v>
      </c>
      <c r="Y24" s="40">
        <f t="shared" si="11"/>
        <v>1.77</v>
      </c>
      <c r="Z24" s="29">
        <f t="shared" si="14"/>
        <v>1.51</v>
      </c>
      <c r="AA24" s="40">
        <f t="shared" si="11"/>
        <v>2.0199999999999996</v>
      </c>
      <c r="AB24" s="29">
        <f t="shared" ref="AB24" si="55">ROUND(SQRT(AA24/0.78),2)</f>
        <v>1.61</v>
      </c>
      <c r="AC24" s="40">
        <f t="shared" si="11"/>
        <v>2.2799999999999998</v>
      </c>
      <c r="AD24" s="29">
        <f t="shared" ref="AD24" si="56">ROUND(SQRT(AC24/0.78),2)</f>
        <v>1.71</v>
      </c>
    </row>
    <row r="25" spans="1:30" x14ac:dyDescent="0.25">
      <c r="A25" s="94"/>
      <c r="B25" s="28">
        <f t="shared" si="12"/>
        <v>0.90000000000000024</v>
      </c>
      <c r="C25" s="40">
        <f t="shared" si="0"/>
        <v>0.27</v>
      </c>
      <c r="D25" s="29">
        <f t="shared" si="17"/>
        <v>0.59</v>
      </c>
      <c r="E25" s="40">
        <f t="shared" si="1"/>
        <v>0.41000000000000003</v>
      </c>
      <c r="F25" s="29">
        <f t="shared" si="18"/>
        <v>0.73</v>
      </c>
      <c r="G25" s="40">
        <f t="shared" si="2"/>
        <v>0.54</v>
      </c>
      <c r="H25" s="29">
        <f t="shared" si="19"/>
        <v>0.83</v>
      </c>
      <c r="I25" s="40">
        <f t="shared" si="3"/>
        <v>0.67</v>
      </c>
      <c r="J25" s="29">
        <f t="shared" si="20"/>
        <v>0.93</v>
      </c>
      <c r="K25" s="40">
        <f t="shared" si="4"/>
        <v>0.81</v>
      </c>
      <c r="L25" s="29">
        <f t="shared" si="21"/>
        <v>1.02</v>
      </c>
      <c r="M25" s="40">
        <f t="shared" si="5"/>
        <v>0.94000000000000006</v>
      </c>
      <c r="N25" s="29">
        <f t="shared" si="22"/>
        <v>1.1000000000000001</v>
      </c>
      <c r="O25" s="40">
        <f t="shared" si="6"/>
        <v>1.07</v>
      </c>
      <c r="P25" s="45">
        <f t="shared" si="23"/>
        <v>1.17</v>
      </c>
      <c r="Q25" s="53">
        <f t="shared" si="7"/>
        <v>1.21</v>
      </c>
      <c r="R25" s="55">
        <f t="shared" si="24"/>
        <v>1.25</v>
      </c>
      <c r="S25" s="40">
        <f t="shared" si="8"/>
        <v>1.34</v>
      </c>
      <c r="T25" s="29">
        <f t="shared" si="25"/>
        <v>1.31</v>
      </c>
      <c r="U25" s="40">
        <f t="shared" si="9"/>
        <v>1.47</v>
      </c>
      <c r="V25" s="29">
        <f t="shared" si="26"/>
        <v>1.37</v>
      </c>
      <c r="W25" s="40">
        <f t="shared" si="10"/>
        <v>1.74</v>
      </c>
      <c r="X25" s="29">
        <f t="shared" si="13"/>
        <v>1.49</v>
      </c>
      <c r="Y25" s="40">
        <f t="shared" si="11"/>
        <v>1.87</v>
      </c>
      <c r="Z25" s="29">
        <f t="shared" si="14"/>
        <v>1.55</v>
      </c>
      <c r="AA25" s="40">
        <f t="shared" si="11"/>
        <v>2.1399999999999997</v>
      </c>
      <c r="AB25" s="29">
        <f t="shared" ref="AB25" si="57">ROUND(SQRT(AA25/0.78),2)</f>
        <v>1.66</v>
      </c>
      <c r="AC25" s="40">
        <f t="shared" si="11"/>
        <v>2.4099999999999997</v>
      </c>
      <c r="AD25" s="29">
        <f t="shared" ref="AD25" si="58">ROUND(SQRT(AC25/0.78),2)</f>
        <v>1.76</v>
      </c>
    </row>
    <row r="26" spans="1:30" x14ac:dyDescent="0.25">
      <c r="A26" s="94"/>
      <c r="B26" s="28">
        <f t="shared" si="12"/>
        <v>0.95000000000000029</v>
      </c>
      <c r="C26" s="40">
        <f t="shared" si="0"/>
        <v>0.29000000000000004</v>
      </c>
      <c r="D26" s="29">
        <f t="shared" si="17"/>
        <v>0.61</v>
      </c>
      <c r="E26" s="40">
        <f t="shared" si="1"/>
        <v>0.43</v>
      </c>
      <c r="F26" s="29">
        <f t="shared" si="18"/>
        <v>0.74</v>
      </c>
      <c r="G26" s="40">
        <f t="shared" si="2"/>
        <v>0.57000000000000006</v>
      </c>
      <c r="H26" s="29">
        <f t="shared" si="19"/>
        <v>0.85</v>
      </c>
      <c r="I26" s="40">
        <f t="shared" si="3"/>
        <v>0.71</v>
      </c>
      <c r="J26" s="29">
        <f t="shared" si="20"/>
        <v>0.95</v>
      </c>
      <c r="K26" s="40">
        <f t="shared" si="4"/>
        <v>0.85</v>
      </c>
      <c r="L26" s="29">
        <f t="shared" si="21"/>
        <v>1.04</v>
      </c>
      <c r="M26" s="40">
        <f t="shared" si="5"/>
        <v>0.99</v>
      </c>
      <c r="N26" s="29">
        <f t="shared" si="22"/>
        <v>1.1299999999999999</v>
      </c>
      <c r="O26" s="40">
        <f t="shared" si="6"/>
        <v>1.1300000000000001</v>
      </c>
      <c r="P26" s="45">
        <f t="shared" si="23"/>
        <v>1.2</v>
      </c>
      <c r="Q26" s="53">
        <f t="shared" si="7"/>
        <v>1.27</v>
      </c>
      <c r="R26" s="55">
        <f t="shared" si="24"/>
        <v>1.28</v>
      </c>
      <c r="S26" s="40">
        <f t="shared" si="8"/>
        <v>1.41</v>
      </c>
      <c r="T26" s="29">
        <f t="shared" si="25"/>
        <v>1.34</v>
      </c>
      <c r="U26" s="40">
        <f t="shared" si="9"/>
        <v>1.56</v>
      </c>
      <c r="V26" s="29">
        <f t="shared" si="26"/>
        <v>1.41</v>
      </c>
      <c r="W26" s="40">
        <f t="shared" si="10"/>
        <v>1.84</v>
      </c>
      <c r="X26" s="29">
        <f t="shared" si="13"/>
        <v>1.54</v>
      </c>
      <c r="Y26" s="40">
        <f t="shared" si="11"/>
        <v>1.98</v>
      </c>
      <c r="Z26" s="29">
        <f t="shared" si="14"/>
        <v>1.59</v>
      </c>
      <c r="AA26" s="40">
        <f t="shared" si="11"/>
        <v>2.2599999999999998</v>
      </c>
      <c r="AB26" s="29">
        <f t="shared" ref="AB26" si="59">ROUND(SQRT(AA26/0.78),2)</f>
        <v>1.7</v>
      </c>
      <c r="AC26" s="40">
        <f t="shared" si="11"/>
        <v>2.5399999999999996</v>
      </c>
      <c r="AD26" s="29">
        <f t="shared" ref="AD26" si="60">ROUND(SQRT(AC26/0.78),2)</f>
        <v>1.8</v>
      </c>
    </row>
    <row r="27" spans="1:30" x14ac:dyDescent="0.25">
      <c r="A27" s="94"/>
      <c r="B27" s="28">
        <f t="shared" si="12"/>
        <v>1.0000000000000002</v>
      </c>
      <c r="C27" s="40">
        <f t="shared" si="0"/>
        <v>0.3</v>
      </c>
      <c r="D27" s="29">
        <f t="shared" si="17"/>
        <v>0.62</v>
      </c>
      <c r="E27" s="40">
        <f t="shared" si="1"/>
        <v>0.45</v>
      </c>
      <c r="F27" s="29">
        <f t="shared" si="18"/>
        <v>0.76</v>
      </c>
      <c r="G27" s="40">
        <f t="shared" si="2"/>
        <v>0.6</v>
      </c>
      <c r="H27" s="29">
        <f t="shared" si="19"/>
        <v>0.88</v>
      </c>
      <c r="I27" s="40">
        <f t="shared" si="3"/>
        <v>0.75</v>
      </c>
      <c r="J27" s="29">
        <f t="shared" si="20"/>
        <v>0.98</v>
      </c>
      <c r="K27" s="40">
        <f t="shared" si="4"/>
        <v>0.9</v>
      </c>
      <c r="L27" s="29">
        <f t="shared" si="21"/>
        <v>1.07</v>
      </c>
      <c r="M27" s="40">
        <f t="shared" si="5"/>
        <v>1.04</v>
      </c>
      <c r="N27" s="29">
        <f t="shared" si="22"/>
        <v>1.1499999999999999</v>
      </c>
      <c r="O27" s="40">
        <f t="shared" si="6"/>
        <v>1.19</v>
      </c>
      <c r="P27" s="45">
        <f t="shared" si="23"/>
        <v>1.24</v>
      </c>
      <c r="Q27" s="53">
        <f t="shared" si="7"/>
        <v>1.34</v>
      </c>
      <c r="R27" s="55">
        <f t="shared" si="24"/>
        <v>1.31</v>
      </c>
      <c r="S27" s="40">
        <f t="shared" si="8"/>
        <v>1.49</v>
      </c>
      <c r="T27" s="29">
        <f t="shared" si="25"/>
        <v>1.38</v>
      </c>
      <c r="U27" s="40">
        <f t="shared" si="9"/>
        <v>1.64</v>
      </c>
      <c r="V27" s="29">
        <f t="shared" si="26"/>
        <v>1.45</v>
      </c>
      <c r="W27" s="40">
        <f t="shared" si="10"/>
        <v>1.93</v>
      </c>
      <c r="X27" s="29">
        <f t="shared" si="13"/>
        <v>1.57</v>
      </c>
      <c r="Y27" s="40">
        <f t="shared" si="11"/>
        <v>2.0799999999999996</v>
      </c>
      <c r="Z27" s="29">
        <f t="shared" si="14"/>
        <v>1.63</v>
      </c>
      <c r="AA27" s="40">
        <f t="shared" si="11"/>
        <v>2.38</v>
      </c>
      <c r="AB27" s="29">
        <f t="shared" ref="AB27" si="61">ROUND(SQRT(AA27/0.78),2)</f>
        <v>1.75</v>
      </c>
      <c r="AC27" s="40">
        <f t="shared" si="11"/>
        <v>2.6799999999999997</v>
      </c>
      <c r="AD27" s="29">
        <f t="shared" ref="AD27" si="62">ROUND(SQRT(AC27/0.78),2)</f>
        <v>1.85</v>
      </c>
    </row>
    <row r="28" spans="1:30" x14ac:dyDescent="0.25">
      <c r="A28" s="94"/>
      <c r="B28" s="28">
        <f t="shared" si="12"/>
        <v>1.0500000000000003</v>
      </c>
      <c r="C28" s="40">
        <f t="shared" si="0"/>
        <v>0.32</v>
      </c>
      <c r="D28" s="29">
        <f t="shared" si="17"/>
        <v>0.64</v>
      </c>
      <c r="E28" s="40">
        <f t="shared" si="1"/>
        <v>0.47000000000000003</v>
      </c>
      <c r="F28" s="29">
        <f t="shared" si="18"/>
        <v>0.78</v>
      </c>
      <c r="G28" s="40">
        <f t="shared" si="2"/>
        <v>0.63</v>
      </c>
      <c r="H28" s="29">
        <f t="shared" si="19"/>
        <v>0.9</v>
      </c>
      <c r="I28" s="40">
        <f t="shared" si="3"/>
        <v>0.78</v>
      </c>
      <c r="J28" s="29">
        <f t="shared" si="20"/>
        <v>1</v>
      </c>
      <c r="K28" s="40">
        <f t="shared" si="4"/>
        <v>0.94000000000000006</v>
      </c>
      <c r="L28" s="29">
        <f t="shared" si="21"/>
        <v>1.1000000000000001</v>
      </c>
      <c r="M28" s="40">
        <f t="shared" si="5"/>
        <v>1.1000000000000001</v>
      </c>
      <c r="N28" s="29">
        <f t="shared" si="22"/>
        <v>1.19</v>
      </c>
      <c r="O28" s="40">
        <f t="shared" si="6"/>
        <v>1.25</v>
      </c>
      <c r="P28" s="45">
        <f t="shared" si="23"/>
        <v>1.27</v>
      </c>
      <c r="Q28" s="53">
        <f t="shared" si="7"/>
        <v>1.41</v>
      </c>
      <c r="R28" s="55">
        <f t="shared" si="24"/>
        <v>1.34</v>
      </c>
      <c r="S28" s="40">
        <f t="shared" si="8"/>
        <v>1.56</v>
      </c>
      <c r="T28" s="29">
        <f t="shared" si="25"/>
        <v>1.41</v>
      </c>
      <c r="U28" s="40">
        <f t="shared" si="9"/>
        <v>1.72</v>
      </c>
      <c r="V28" s="29">
        <f t="shared" si="26"/>
        <v>1.48</v>
      </c>
      <c r="W28" s="40">
        <f t="shared" si="10"/>
        <v>2.0299999999999998</v>
      </c>
      <c r="X28" s="29">
        <f t="shared" si="13"/>
        <v>1.61</v>
      </c>
      <c r="Y28" s="40">
        <f t="shared" si="11"/>
        <v>2.19</v>
      </c>
      <c r="Z28" s="29">
        <f t="shared" si="14"/>
        <v>1.68</v>
      </c>
      <c r="AA28" s="40">
        <f t="shared" si="11"/>
        <v>2.5</v>
      </c>
      <c r="AB28" s="29">
        <f t="shared" ref="AB28" si="63">ROUND(SQRT(AA28/0.78),2)</f>
        <v>1.79</v>
      </c>
      <c r="AC28" s="40">
        <f t="shared" si="11"/>
        <v>2.8099999999999996</v>
      </c>
      <c r="AD28" s="29">
        <f t="shared" ref="AD28" si="64">ROUND(SQRT(AC28/0.78),2)</f>
        <v>1.9</v>
      </c>
    </row>
    <row r="29" spans="1:30" x14ac:dyDescent="0.25">
      <c r="A29" s="94"/>
      <c r="B29" s="28">
        <f t="shared" si="12"/>
        <v>1.1000000000000003</v>
      </c>
      <c r="C29" s="40">
        <f t="shared" si="0"/>
        <v>0.33</v>
      </c>
      <c r="D29" s="29">
        <f t="shared" si="17"/>
        <v>0.65</v>
      </c>
      <c r="E29" s="40">
        <f t="shared" si="1"/>
        <v>0.49</v>
      </c>
      <c r="F29" s="29">
        <f t="shared" si="18"/>
        <v>0.79</v>
      </c>
      <c r="G29" s="40">
        <f t="shared" si="2"/>
        <v>0.66</v>
      </c>
      <c r="H29" s="29">
        <f t="shared" si="19"/>
        <v>0.92</v>
      </c>
      <c r="I29" s="40">
        <f t="shared" si="3"/>
        <v>0.82000000000000006</v>
      </c>
      <c r="J29" s="29">
        <f t="shared" si="20"/>
        <v>1.03</v>
      </c>
      <c r="K29" s="40">
        <f t="shared" si="4"/>
        <v>0.98</v>
      </c>
      <c r="L29" s="29">
        <f t="shared" si="21"/>
        <v>1.1200000000000001</v>
      </c>
      <c r="M29" s="40">
        <f t="shared" si="5"/>
        <v>1.1499999999999999</v>
      </c>
      <c r="N29" s="29">
        <f t="shared" si="22"/>
        <v>1.21</v>
      </c>
      <c r="O29" s="40">
        <f t="shared" si="6"/>
        <v>1.31</v>
      </c>
      <c r="P29" s="45">
        <f t="shared" si="23"/>
        <v>1.3</v>
      </c>
      <c r="Q29" s="53">
        <f t="shared" si="7"/>
        <v>1.47</v>
      </c>
      <c r="R29" s="55">
        <f t="shared" si="24"/>
        <v>1.37</v>
      </c>
      <c r="S29" s="40">
        <f t="shared" si="8"/>
        <v>1.64</v>
      </c>
      <c r="T29" s="29">
        <f t="shared" si="25"/>
        <v>1.45</v>
      </c>
      <c r="U29" s="40">
        <f t="shared" si="9"/>
        <v>1.8</v>
      </c>
      <c r="V29" s="29">
        <f t="shared" si="26"/>
        <v>1.52</v>
      </c>
      <c r="W29" s="40">
        <f t="shared" si="10"/>
        <v>2.13</v>
      </c>
      <c r="X29" s="29">
        <f t="shared" si="13"/>
        <v>1.65</v>
      </c>
      <c r="Y29" s="40">
        <f t="shared" si="11"/>
        <v>2.2899999999999996</v>
      </c>
      <c r="Z29" s="29">
        <f t="shared" si="14"/>
        <v>1.71</v>
      </c>
      <c r="AA29" s="40">
        <f t="shared" si="11"/>
        <v>2.6199999999999997</v>
      </c>
      <c r="AB29" s="29">
        <f t="shared" ref="AB29" si="65">ROUND(SQRT(AA29/0.78),2)</f>
        <v>1.83</v>
      </c>
      <c r="AC29" s="40">
        <f t="shared" si="11"/>
        <v>2.94</v>
      </c>
      <c r="AD29" s="29">
        <f t="shared" ref="AD29" si="66">ROUND(SQRT(AC29/0.78),2)</f>
        <v>1.94</v>
      </c>
    </row>
    <row r="30" spans="1:30" x14ac:dyDescent="0.25">
      <c r="A30" s="94"/>
      <c r="B30" s="28">
        <f t="shared" si="12"/>
        <v>1.1500000000000004</v>
      </c>
      <c r="C30" s="40">
        <f t="shared" si="0"/>
        <v>0.35000000000000003</v>
      </c>
      <c r="D30" s="29">
        <f t="shared" si="17"/>
        <v>0.67</v>
      </c>
      <c r="E30" s="40">
        <f t="shared" si="1"/>
        <v>0.52</v>
      </c>
      <c r="F30" s="29">
        <f t="shared" si="18"/>
        <v>0.82</v>
      </c>
      <c r="G30" s="40">
        <f t="shared" si="2"/>
        <v>0.69000000000000006</v>
      </c>
      <c r="H30" s="29">
        <f t="shared" si="19"/>
        <v>0.94</v>
      </c>
      <c r="I30" s="40">
        <f t="shared" si="3"/>
        <v>0.86</v>
      </c>
      <c r="J30" s="29">
        <f t="shared" si="20"/>
        <v>1.05</v>
      </c>
      <c r="K30" s="40">
        <f t="shared" si="4"/>
        <v>1.03</v>
      </c>
      <c r="L30" s="29">
        <f t="shared" si="21"/>
        <v>1.1499999999999999</v>
      </c>
      <c r="M30" s="40">
        <f t="shared" si="5"/>
        <v>1.2</v>
      </c>
      <c r="N30" s="29">
        <f t="shared" si="22"/>
        <v>1.24</v>
      </c>
      <c r="O30" s="40">
        <f t="shared" si="6"/>
        <v>1.37</v>
      </c>
      <c r="P30" s="45">
        <f t="shared" si="23"/>
        <v>1.33</v>
      </c>
      <c r="Q30" s="53">
        <f t="shared" si="7"/>
        <v>1.54</v>
      </c>
      <c r="R30" s="55">
        <f t="shared" si="24"/>
        <v>1.41</v>
      </c>
      <c r="S30" s="40">
        <f t="shared" si="8"/>
        <v>1.71</v>
      </c>
      <c r="T30" s="29">
        <f t="shared" si="25"/>
        <v>1.48</v>
      </c>
      <c r="U30" s="40">
        <f t="shared" si="9"/>
        <v>1.8800000000000001</v>
      </c>
      <c r="V30" s="29">
        <f t="shared" si="26"/>
        <v>1.55</v>
      </c>
      <c r="W30" s="40">
        <f t="shared" si="10"/>
        <v>2.2199999999999998</v>
      </c>
      <c r="X30" s="29">
        <f t="shared" si="13"/>
        <v>1.69</v>
      </c>
      <c r="Y30" s="40">
        <f t="shared" si="11"/>
        <v>2.3899999999999997</v>
      </c>
      <c r="Z30" s="29">
        <f t="shared" si="14"/>
        <v>1.75</v>
      </c>
      <c r="AA30" s="40">
        <f t="shared" si="11"/>
        <v>2.7399999999999998</v>
      </c>
      <c r="AB30" s="29">
        <f t="shared" ref="AB30" si="67">ROUND(SQRT(AA30/0.78),2)</f>
        <v>1.87</v>
      </c>
      <c r="AC30" s="40">
        <f t="shared" si="11"/>
        <v>3.0799999999999996</v>
      </c>
      <c r="AD30" s="29">
        <f t="shared" ref="AD30" si="68">ROUND(SQRT(AC30/0.78),2)</f>
        <v>1.99</v>
      </c>
    </row>
    <row r="31" spans="1:30" x14ac:dyDescent="0.25">
      <c r="A31" s="94"/>
      <c r="B31" s="28">
        <f t="shared" si="12"/>
        <v>1.2000000000000004</v>
      </c>
      <c r="C31" s="40">
        <f t="shared" si="0"/>
        <v>0.36</v>
      </c>
      <c r="D31" s="29">
        <f t="shared" si="17"/>
        <v>0.68</v>
      </c>
      <c r="E31" s="40">
        <f t="shared" si="1"/>
        <v>0.54</v>
      </c>
      <c r="F31" s="29">
        <f t="shared" si="18"/>
        <v>0.83</v>
      </c>
      <c r="G31" s="40">
        <f t="shared" si="2"/>
        <v>0.72</v>
      </c>
      <c r="H31" s="29">
        <f t="shared" si="19"/>
        <v>0.96</v>
      </c>
      <c r="I31" s="40">
        <f t="shared" si="3"/>
        <v>0.9</v>
      </c>
      <c r="J31" s="29">
        <f t="shared" si="20"/>
        <v>1.07</v>
      </c>
      <c r="K31" s="40">
        <f t="shared" si="4"/>
        <v>1.07</v>
      </c>
      <c r="L31" s="29">
        <f t="shared" si="21"/>
        <v>1.17</v>
      </c>
      <c r="M31" s="40">
        <f t="shared" si="5"/>
        <v>1.25</v>
      </c>
      <c r="N31" s="29">
        <f t="shared" si="22"/>
        <v>1.27</v>
      </c>
      <c r="O31" s="40">
        <f t="shared" si="6"/>
        <v>1.43</v>
      </c>
      <c r="P31" s="45">
        <f t="shared" si="23"/>
        <v>1.35</v>
      </c>
      <c r="Q31" s="53">
        <f t="shared" si="7"/>
        <v>1.61</v>
      </c>
      <c r="R31" s="55">
        <f t="shared" si="24"/>
        <v>1.44</v>
      </c>
      <c r="S31" s="40">
        <f t="shared" si="8"/>
        <v>1.79</v>
      </c>
      <c r="T31" s="29">
        <f t="shared" si="25"/>
        <v>1.51</v>
      </c>
      <c r="U31" s="40">
        <f t="shared" si="9"/>
        <v>1.96</v>
      </c>
      <c r="V31" s="29">
        <f t="shared" si="26"/>
        <v>1.59</v>
      </c>
      <c r="W31" s="40">
        <f t="shared" si="10"/>
        <v>2.3199999999999998</v>
      </c>
      <c r="X31" s="29">
        <f t="shared" si="13"/>
        <v>1.72</v>
      </c>
      <c r="Y31" s="40">
        <f t="shared" si="11"/>
        <v>2.5</v>
      </c>
      <c r="Z31" s="29">
        <f t="shared" si="14"/>
        <v>1.79</v>
      </c>
      <c r="AA31" s="40">
        <f t="shared" si="11"/>
        <v>2.8499999999999996</v>
      </c>
      <c r="AB31" s="29">
        <f t="shared" ref="AB31" si="69">ROUND(SQRT(AA31/0.78),2)</f>
        <v>1.91</v>
      </c>
      <c r="AC31" s="40">
        <f t="shared" si="11"/>
        <v>3.21</v>
      </c>
      <c r="AD31" s="29">
        <f t="shared" ref="AD31" si="70">ROUND(SQRT(AC31/0.78),2)</f>
        <v>2.0299999999999998</v>
      </c>
    </row>
    <row r="32" spans="1:30" x14ac:dyDescent="0.25">
      <c r="A32" s="94"/>
      <c r="B32" s="28">
        <f t="shared" si="12"/>
        <v>1.2500000000000004</v>
      </c>
      <c r="C32" s="40">
        <f t="shared" si="0"/>
        <v>0.38</v>
      </c>
      <c r="D32" s="29">
        <f t="shared" si="17"/>
        <v>0.7</v>
      </c>
      <c r="E32" s="40">
        <f t="shared" si="1"/>
        <v>0.56000000000000005</v>
      </c>
      <c r="F32" s="29">
        <f t="shared" si="18"/>
        <v>0.85</v>
      </c>
      <c r="G32" s="40">
        <f t="shared" si="2"/>
        <v>0.75</v>
      </c>
      <c r="H32" s="29">
        <f t="shared" si="19"/>
        <v>0.98</v>
      </c>
      <c r="I32" s="40">
        <f t="shared" si="3"/>
        <v>0.93</v>
      </c>
      <c r="J32" s="29">
        <f t="shared" si="20"/>
        <v>1.0900000000000001</v>
      </c>
      <c r="K32" s="40">
        <f t="shared" si="4"/>
        <v>1.1200000000000001</v>
      </c>
      <c r="L32" s="29">
        <f t="shared" si="21"/>
        <v>1.2</v>
      </c>
      <c r="M32" s="40">
        <f t="shared" si="5"/>
        <v>1.3</v>
      </c>
      <c r="N32" s="29">
        <f t="shared" si="22"/>
        <v>1.29</v>
      </c>
      <c r="O32" s="40">
        <f t="shared" si="6"/>
        <v>1.49</v>
      </c>
      <c r="P32" s="45">
        <f t="shared" si="23"/>
        <v>1.38</v>
      </c>
      <c r="Q32" s="53">
        <f t="shared" si="7"/>
        <v>1.67</v>
      </c>
      <c r="R32" s="55">
        <f t="shared" si="24"/>
        <v>1.46</v>
      </c>
      <c r="S32" s="40">
        <f t="shared" si="8"/>
        <v>1.86</v>
      </c>
      <c r="T32" s="29">
        <f t="shared" si="25"/>
        <v>1.54</v>
      </c>
      <c r="U32" s="40">
        <f t="shared" si="9"/>
        <v>2.0499999999999998</v>
      </c>
      <c r="V32" s="29">
        <f t="shared" si="26"/>
        <v>1.62</v>
      </c>
      <c r="W32" s="40">
        <f t="shared" si="10"/>
        <v>2.42</v>
      </c>
      <c r="X32" s="29">
        <f t="shared" si="13"/>
        <v>1.76</v>
      </c>
      <c r="Y32" s="40">
        <f t="shared" si="11"/>
        <v>2.5999999999999996</v>
      </c>
      <c r="Z32" s="29">
        <f t="shared" si="14"/>
        <v>1.83</v>
      </c>
      <c r="AA32" s="40">
        <f t="shared" si="11"/>
        <v>2.9699999999999998</v>
      </c>
      <c r="AB32" s="29">
        <f t="shared" ref="AB32" si="71">ROUND(SQRT(AA32/0.78),2)</f>
        <v>1.95</v>
      </c>
      <c r="AC32" s="40">
        <f t="shared" si="11"/>
        <v>3.34</v>
      </c>
      <c r="AD32" s="29">
        <f t="shared" ref="AD32" si="72">ROUND(SQRT(AC32/0.78),2)</f>
        <v>2.0699999999999998</v>
      </c>
    </row>
    <row r="33" spans="1:30" x14ac:dyDescent="0.25">
      <c r="A33" s="94"/>
      <c r="B33" s="28">
        <f t="shared" si="12"/>
        <v>1.3000000000000005</v>
      </c>
      <c r="C33" s="40">
        <f t="shared" si="0"/>
        <v>0.39</v>
      </c>
      <c r="D33" s="29">
        <f t="shared" si="17"/>
        <v>0.71</v>
      </c>
      <c r="E33" s="40">
        <f t="shared" si="1"/>
        <v>0.57999999999999996</v>
      </c>
      <c r="F33" s="29">
        <f t="shared" si="18"/>
        <v>0.86</v>
      </c>
      <c r="G33" s="40">
        <f t="shared" si="2"/>
        <v>0.78</v>
      </c>
      <c r="H33" s="29">
        <f t="shared" si="19"/>
        <v>1</v>
      </c>
      <c r="I33" s="40">
        <f t="shared" si="3"/>
        <v>0.97</v>
      </c>
      <c r="J33" s="29">
        <f t="shared" si="20"/>
        <v>1.1200000000000001</v>
      </c>
      <c r="K33" s="40">
        <f t="shared" si="4"/>
        <v>1.1599999999999999</v>
      </c>
      <c r="L33" s="29">
        <f t="shared" si="21"/>
        <v>1.22</v>
      </c>
      <c r="M33" s="40">
        <f t="shared" si="5"/>
        <v>1.36</v>
      </c>
      <c r="N33" s="29">
        <f t="shared" si="22"/>
        <v>1.32</v>
      </c>
      <c r="O33" s="40">
        <f t="shared" si="6"/>
        <v>1.55</v>
      </c>
      <c r="P33" s="45">
        <f t="shared" si="23"/>
        <v>1.41</v>
      </c>
      <c r="Q33" s="53">
        <f t="shared" si="7"/>
        <v>1.74</v>
      </c>
      <c r="R33" s="55">
        <f t="shared" si="24"/>
        <v>1.49</v>
      </c>
      <c r="S33" s="40">
        <f t="shared" si="8"/>
        <v>1.93</v>
      </c>
      <c r="T33" s="29">
        <f t="shared" si="25"/>
        <v>1.57</v>
      </c>
      <c r="U33" s="40">
        <f t="shared" si="9"/>
        <v>2.13</v>
      </c>
      <c r="V33" s="29">
        <f t="shared" si="26"/>
        <v>1.65</v>
      </c>
      <c r="W33" s="40">
        <f t="shared" si="10"/>
        <v>2.5099999999999998</v>
      </c>
      <c r="X33" s="29">
        <f t="shared" si="13"/>
        <v>1.79</v>
      </c>
      <c r="Y33" s="40">
        <f t="shared" si="11"/>
        <v>2.71</v>
      </c>
      <c r="Z33" s="29">
        <f t="shared" si="14"/>
        <v>1.86</v>
      </c>
      <c r="AA33" s="40">
        <f t="shared" si="11"/>
        <v>3.09</v>
      </c>
      <c r="AB33" s="29">
        <f t="shared" ref="AB33" si="73">ROUND(SQRT(AA33/0.78),2)</f>
        <v>1.99</v>
      </c>
      <c r="AC33" s="40">
        <f t="shared" si="11"/>
        <v>3.48</v>
      </c>
      <c r="AD33" s="29">
        <f t="shared" ref="AD33" si="74">ROUND(SQRT(AC33/0.78),2)</f>
        <v>2.11</v>
      </c>
    </row>
    <row r="34" spans="1:30" x14ac:dyDescent="0.25">
      <c r="A34" s="94"/>
      <c r="B34" s="28">
        <f t="shared" si="12"/>
        <v>1.3500000000000005</v>
      </c>
      <c r="C34" s="40">
        <f t="shared" si="0"/>
        <v>0.41000000000000003</v>
      </c>
      <c r="D34" s="29">
        <f t="shared" si="17"/>
        <v>0.73</v>
      </c>
      <c r="E34" s="40">
        <f t="shared" si="1"/>
        <v>0.61</v>
      </c>
      <c r="F34" s="29">
        <f t="shared" si="18"/>
        <v>0.88</v>
      </c>
      <c r="G34" s="40">
        <f t="shared" si="2"/>
        <v>0.81</v>
      </c>
      <c r="H34" s="29">
        <f t="shared" si="19"/>
        <v>1.02</v>
      </c>
      <c r="I34" s="40">
        <f t="shared" si="3"/>
        <v>1.01</v>
      </c>
      <c r="J34" s="29">
        <f t="shared" si="20"/>
        <v>1.1399999999999999</v>
      </c>
      <c r="K34" s="40">
        <f t="shared" si="4"/>
        <v>1.21</v>
      </c>
      <c r="L34" s="29">
        <f t="shared" si="21"/>
        <v>1.25</v>
      </c>
      <c r="M34" s="40">
        <f t="shared" si="5"/>
        <v>1.41</v>
      </c>
      <c r="N34" s="29">
        <f t="shared" si="22"/>
        <v>1.34</v>
      </c>
      <c r="O34" s="40">
        <f t="shared" si="6"/>
        <v>1.61</v>
      </c>
      <c r="P34" s="45">
        <f t="shared" si="23"/>
        <v>1.44</v>
      </c>
      <c r="Q34" s="53">
        <f t="shared" si="7"/>
        <v>1.81</v>
      </c>
      <c r="R34" s="55">
        <f t="shared" si="24"/>
        <v>1.52</v>
      </c>
      <c r="S34" s="40">
        <f t="shared" si="8"/>
        <v>2.0099999999999998</v>
      </c>
      <c r="T34" s="29">
        <f t="shared" si="25"/>
        <v>1.61</v>
      </c>
      <c r="U34" s="40">
        <f t="shared" si="9"/>
        <v>2.21</v>
      </c>
      <c r="V34" s="29">
        <f t="shared" si="26"/>
        <v>1.68</v>
      </c>
      <c r="W34" s="40">
        <f t="shared" si="10"/>
        <v>2.61</v>
      </c>
      <c r="X34" s="29">
        <f t="shared" si="13"/>
        <v>1.83</v>
      </c>
      <c r="Y34" s="40">
        <f t="shared" si="11"/>
        <v>2.8099999999999996</v>
      </c>
      <c r="Z34" s="29">
        <f t="shared" si="14"/>
        <v>1.9</v>
      </c>
      <c r="AA34" s="40">
        <f t="shared" si="11"/>
        <v>3.21</v>
      </c>
      <c r="AB34" s="29">
        <f t="shared" ref="AB34" si="75">ROUND(SQRT(AA34/0.78),2)</f>
        <v>2.0299999999999998</v>
      </c>
      <c r="AC34" s="40">
        <f t="shared" si="11"/>
        <v>3.61</v>
      </c>
      <c r="AD34" s="29">
        <f t="shared" ref="AD34" si="76">ROUND(SQRT(AC34/0.78),2)</f>
        <v>2.15</v>
      </c>
    </row>
    <row r="35" spans="1:30" x14ac:dyDescent="0.25">
      <c r="A35" s="94"/>
      <c r="B35" s="28">
        <f t="shared" si="12"/>
        <v>1.4000000000000006</v>
      </c>
      <c r="C35" s="40">
        <f t="shared" si="0"/>
        <v>0.42</v>
      </c>
      <c r="D35" s="29">
        <f t="shared" si="17"/>
        <v>0.73</v>
      </c>
      <c r="E35" s="40">
        <f t="shared" si="1"/>
        <v>0.63</v>
      </c>
      <c r="F35" s="29">
        <f t="shared" si="18"/>
        <v>0.9</v>
      </c>
      <c r="G35" s="40">
        <f t="shared" si="2"/>
        <v>0.84</v>
      </c>
      <c r="H35" s="29">
        <f t="shared" si="19"/>
        <v>1.04</v>
      </c>
      <c r="I35" s="40">
        <f t="shared" si="3"/>
        <v>1.04</v>
      </c>
      <c r="J35" s="29">
        <f t="shared" si="20"/>
        <v>1.1499999999999999</v>
      </c>
      <c r="K35" s="40">
        <f t="shared" si="4"/>
        <v>1.25</v>
      </c>
      <c r="L35" s="29">
        <f t="shared" si="21"/>
        <v>1.27</v>
      </c>
      <c r="M35" s="40">
        <f t="shared" si="5"/>
        <v>1.46</v>
      </c>
      <c r="N35" s="29">
        <f t="shared" si="22"/>
        <v>1.37</v>
      </c>
      <c r="O35" s="40">
        <f t="shared" si="6"/>
        <v>1.67</v>
      </c>
      <c r="P35" s="45">
        <f t="shared" si="23"/>
        <v>1.46</v>
      </c>
      <c r="Q35" s="53">
        <f t="shared" si="7"/>
        <v>1.87</v>
      </c>
      <c r="R35" s="55">
        <f t="shared" si="24"/>
        <v>1.55</v>
      </c>
      <c r="S35" s="40">
        <f t="shared" si="8"/>
        <v>2.0799999999999996</v>
      </c>
      <c r="T35" s="29">
        <f t="shared" si="25"/>
        <v>1.63</v>
      </c>
      <c r="U35" s="40">
        <f t="shared" si="9"/>
        <v>2.2899999999999996</v>
      </c>
      <c r="V35" s="29">
        <f t="shared" si="26"/>
        <v>1.71</v>
      </c>
      <c r="W35" s="40">
        <f t="shared" si="10"/>
        <v>2.71</v>
      </c>
      <c r="X35" s="29">
        <f t="shared" si="13"/>
        <v>1.86</v>
      </c>
      <c r="Y35" s="40">
        <f t="shared" si="11"/>
        <v>2.9099999999999997</v>
      </c>
      <c r="Z35" s="29">
        <f t="shared" si="14"/>
        <v>1.93</v>
      </c>
      <c r="AA35" s="40">
        <f t="shared" si="11"/>
        <v>3.3299999999999996</v>
      </c>
      <c r="AB35" s="29">
        <f t="shared" ref="AB35" si="77">ROUND(SQRT(AA35/0.78),2)</f>
        <v>2.0699999999999998</v>
      </c>
      <c r="AC35" s="40">
        <f t="shared" si="11"/>
        <v>3.7399999999999998</v>
      </c>
      <c r="AD35" s="29">
        <f t="shared" ref="AD35" si="78">ROUND(SQRT(AC35/0.78),2)</f>
        <v>2.19</v>
      </c>
    </row>
    <row r="36" spans="1:30" x14ac:dyDescent="0.25">
      <c r="A36" s="94"/>
      <c r="B36" s="28">
        <f t="shared" si="12"/>
        <v>1.4500000000000006</v>
      </c>
      <c r="C36" s="40">
        <f t="shared" si="0"/>
        <v>0.44</v>
      </c>
      <c r="D36" s="29">
        <f t="shared" si="17"/>
        <v>0.75</v>
      </c>
      <c r="E36" s="40">
        <f t="shared" si="1"/>
        <v>0.65</v>
      </c>
      <c r="F36" s="29">
        <f t="shared" si="18"/>
        <v>0.91</v>
      </c>
      <c r="G36" s="40">
        <f t="shared" si="2"/>
        <v>0.87</v>
      </c>
      <c r="H36" s="29">
        <f t="shared" si="19"/>
        <v>1.06</v>
      </c>
      <c r="I36" s="40">
        <f t="shared" si="3"/>
        <v>1.08</v>
      </c>
      <c r="J36" s="29">
        <f t="shared" si="20"/>
        <v>1.18</v>
      </c>
      <c r="K36" s="40">
        <f t="shared" si="4"/>
        <v>1.3</v>
      </c>
      <c r="L36" s="29">
        <f t="shared" si="21"/>
        <v>1.29</v>
      </c>
      <c r="M36" s="40">
        <f t="shared" si="5"/>
        <v>1.51</v>
      </c>
      <c r="N36" s="29">
        <f t="shared" si="22"/>
        <v>1.39</v>
      </c>
      <c r="O36" s="40">
        <f t="shared" si="6"/>
        <v>1.73</v>
      </c>
      <c r="P36" s="45">
        <f t="shared" si="23"/>
        <v>1.49</v>
      </c>
      <c r="Q36" s="53">
        <f t="shared" si="7"/>
        <v>1.94</v>
      </c>
      <c r="R36" s="55">
        <f t="shared" si="24"/>
        <v>1.58</v>
      </c>
      <c r="S36" s="40">
        <f t="shared" si="8"/>
        <v>2.1599999999999997</v>
      </c>
      <c r="T36" s="29">
        <f t="shared" si="25"/>
        <v>1.66</v>
      </c>
      <c r="U36" s="40">
        <f t="shared" si="9"/>
        <v>2.3699999999999997</v>
      </c>
      <c r="V36" s="29">
        <f t="shared" si="26"/>
        <v>1.74</v>
      </c>
      <c r="W36" s="40">
        <f t="shared" si="10"/>
        <v>2.8</v>
      </c>
      <c r="X36" s="29">
        <f t="shared" si="13"/>
        <v>1.89</v>
      </c>
      <c r="Y36" s="40">
        <f t="shared" si="11"/>
        <v>3.0199999999999996</v>
      </c>
      <c r="Z36" s="29">
        <f t="shared" si="14"/>
        <v>1.97</v>
      </c>
      <c r="AA36" s="40">
        <f t="shared" si="11"/>
        <v>3.4499999999999997</v>
      </c>
      <c r="AB36" s="29">
        <f t="shared" ref="AB36" si="79">ROUND(SQRT(AA36/0.78),2)</f>
        <v>2.1</v>
      </c>
      <c r="AC36" s="40">
        <f t="shared" si="11"/>
        <v>3.88</v>
      </c>
      <c r="AD36" s="29">
        <f t="shared" ref="AD36" si="80">ROUND(SQRT(AC36/0.78),2)</f>
        <v>2.23</v>
      </c>
    </row>
    <row r="37" spans="1:30" x14ac:dyDescent="0.25">
      <c r="A37" s="94"/>
      <c r="B37" s="28">
        <f t="shared" si="12"/>
        <v>1.5000000000000007</v>
      </c>
      <c r="C37" s="40">
        <f t="shared" si="0"/>
        <v>0.45</v>
      </c>
      <c r="D37" s="29">
        <f t="shared" si="17"/>
        <v>0.76</v>
      </c>
      <c r="E37" s="40">
        <f t="shared" si="1"/>
        <v>0.67</v>
      </c>
      <c r="F37" s="29">
        <f t="shared" si="18"/>
        <v>0.93</v>
      </c>
      <c r="G37" s="40">
        <f t="shared" si="2"/>
        <v>0.9</v>
      </c>
      <c r="H37" s="29">
        <f t="shared" si="19"/>
        <v>1.07</v>
      </c>
      <c r="I37" s="40">
        <f t="shared" si="3"/>
        <v>1.1200000000000001</v>
      </c>
      <c r="J37" s="29">
        <f t="shared" si="20"/>
        <v>1.2</v>
      </c>
      <c r="K37" s="40">
        <f t="shared" si="4"/>
        <v>1.34</v>
      </c>
      <c r="L37" s="29">
        <f t="shared" si="21"/>
        <v>1.31</v>
      </c>
      <c r="M37" s="40">
        <f t="shared" si="5"/>
        <v>1.56</v>
      </c>
      <c r="N37" s="29">
        <f t="shared" si="22"/>
        <v>1.41</v>
      </c>
      <c r="O37" s="40">
        <f t="shared" si="6"/>
        <v>1.79</v>
      </c>
      <c r="P37" s="45">
        <f t="shared" si="23"/>
        <v>1.51</v>
      </c>
      <c r="Q37" s="53">
        <f t="shared" si="7"/>
        <v>2.0099999999999998</v>
      </c>
      <c r="R37" s="55">
        <f t="shared" si="24"/>
        <v>1.61</v>
      </c>
      <c r="S37" s="40">
        <f t="shared" si="8"/>
        <v>2.23</v>
      </c>
      <c r="T37" s="29">
        <f t="shared" si="25"/>
        <v>1.69</v>
      </c>
      <c r="U37" s="40">
        <f t="shared" si="9"/>
        <v>2.4499999999999997</v>
      </c>
      <c r="V37" s="29">
        <f t="shared" si="26"/>
        <v>1.77</v>
      </c>
      <c r="W37" s="40">
        <f t="shared" si="10"/>
        <v>2.9</v>
      </c>
      <c r="X37" s="29">
        <f t="shared" si="13"/>
        <v>1.93</v>
      </c>
      <c r="Y37" s="40">
        <f t="shared" si="11"/>
        <v>3.1199999999999997</v>
      </c>
      <c r="Z37" s="29">
        <f t="shared" si="14"/>
        <v>2</v>
      </c>
      <c r="AA37" s="40">
        <f t="shared" si="11"/>
        <v>3.57</v>
      </c>
      <c r="AB37" s="29">
        <f t="shared" ref="AB37" si="81">ROUND(SQRT(AA37/0.78),2)</f>
        <v>2.14</v>
      </c>
      <c r="AC37" s="40">
        <f t="shared" si="11"/>
        <v>4.01</v>
      </c>
      <c r="AD37" s="29">
        <f t="shared" ref="AD37" si="82">ROUND(SQRT(AC37/0.78),2)</f>
        <v>2.27</v>
      </c>
    </row>
    <row r="38" spans="1:30" x14ac:dyDescent="0.25">
      <c r="A38" s="94"/>
      <c r="B38" s="28">
        <f t="shared" si="12"/>
        <v>1.5500000000000007</v>
      </c>
      <c r="C38" s="40">
        <f t="shared" si="0"/>
        <v>0.47000000000000003</v>
      </c>
      <c r="D38" s="29">
        <f t="shared" si="17"/>
        <v>0.78</v>
      </c>
      <c r="E38" s="40">
        <f t="shared" si="1"/>
        <v>0.7</v>
      </c>
      <c r="F38" s="29">
        <f t="shared" si="18"/>
        <v>0.95</v>
      </c>
      <c r="G38" s="40">
        <f t="shared" si="2"/>
        <v>0.93</v>
      </c>
      <c r="H38" s="29">
        <f t="shared" si="19"/>
        <v>1.0900000000000001</v>
      </c>
      <c r="I38" s="40">
        <f t="shared" si="3"/>
        <v>1.1599999999999999</v>
      </c>
      <c r="J38" s="29">
        <f t="shared" si="20"/>
        <v>1.22</v>
      </c>
      <c r="K38" s="40">
        <f t="shared" si="4"/>
        <v>1.39</v>
      </c>
      <c r="L38" s="29">
        <f t="shared" si="21"/>
        <v>1.33</v>
      </c>
      <c r="M38" s="40">
        <f t="shared" si="5"/>
        <v>1.62</v>
      </c>
      <c r="N38" s="29">
        <f t="shared" si="22"/>
        <v>1.44</v>
      </c>
      <c r="O38" s="40">
        <f t="shared" si="6"/>
        <v>1.85</v>
      </c>
      <c r="P38" s="45">
        <f t="shared" si="23"/>
        <v>1.54</v>
      </c>
      <c r="Q38" s="53">
        <f t="shared" si="7"/>
        <v>2.0799999999999996</v>
      </c>
      <c r="R38" s="55">
        <f t="shared" si="24"/>
        <v>1.63</v>
      </c>
      <c r="S38" s="40">
        <f t="shared" si="8"/>
        <v>2.3099999999999996</v>
      </c>
      <c r="T38" s="29">
        <f t="shared" si="25"/>
        <v>1.72</v>
      </c>
      <c r="U38" s="40">
        <f t="shared" si="9"/>
        <v>2.5399999999999996</v>
      </c>
      <c r="V38" s="29">
        <f t="shared" si="26"/>
        <v>1.8</v>
      </c>
      <c r="W38" s="40">
        <f t="shared" si="10"/>
        <v>3</v>
      </c>
      <c r="X38" s="29">
        <f t="shared" si="13"/>
        <v>1.96</v>
      </c>
      <c r="Y38" s="40">
        <f t="shared" si="11"/>
        <v>3.23</v>
      </c>
      <c r="Z38" s="29">
        <f t="shared" si="14"/>
        <v>2.0299999999999998</v>
      </c>
      <c r="AA38" s="40">
        <f t="shared" si="11"/>
        <v>3.69</v>
      </c>
      <c r="AB38" s="29">
        <f t="shared" ref="AB38" si="83">ROUND(SQRT(AA38/0.78),2)</f>
        <v>2.1800000000000002</v>
      </c>
      <c r="AC38" s="40">
        <f t="shared" si="11"/>
        <v>4.1499999999999995</v>
      </c>
      <c r="AD38" s="29">
        <f t="shared" ref="AD38" si="84">ROUND(SQRT(AC38/0.78),2)</f>
        <v>2.31</v>
      </c>
    </row>
    <row r="39" spans="1:30" x14ac:dyDescent="0.25">
      <c r="A39" s="94"/>
      <c r="B39" s="28">
        <f t="shared" si="12"/>
        <v>1.6000000000000008</v>
      </c>
      <c r="C39" s="40">
        <f t="shared" si="0"/>
        <v>0.48</v>
      </c>
      <c r="D39" s="29">
        <f t="shared" si="17"/>
        <v>0.78</v>
      </c>
      <c r="E39" s="40">
        <f t="shared" si="1"/>
        <v>0.72</v>
      </c>
      <c r="F39" s="29">
        <f t="shared" si="18"/>
        <v>0.96</v>
      </c>
      <c r="G39" s="40">
        <f t="shared" si="2"/>
        <v>0.95</v>
      </c>
      <c r="H39" s="29">
        <f t="shared" si="19"/>
        <v>1.1000000000000001</v>
      </c>
      <c r="I39" s="40">
        <f t="shared" si="3"/>
        <v>1.19</v>
      </c>
      <c r="J39" s="29">
        <f t="shared" si="20"/>
        <v>1.24</v>
      </c>
      <c r="K39" s="40">
        <f t="shared" si="4"/>
        <v>1.43</v>
      </c>
      <c r="L39" s="29">
        <f t="shared" si="21"/>
        <v>1.35</v>
      </c>
      <c r="M39" s="40">
        <f t="shared" si="5"/>
        <v>1.67</v>
      </c>
      <c r="N39" s="29">
        <f t="shared" si="22"/>
        <v>1.46</v>
      </c>
      <c r="O39" s="40">
        <f t="shared" si="6"/>
        <v>1.9</v>
      </c>
      <c r="P39" s="45">
        <f t="shared" si="23"/>
        <v>1.56</v>
      </c>
      <c r="Q39" s="53">
        <f t="shared" si="7"/>
        <v>2.1399999999999997</v>
      </c>
      <c r="R39" s="55">
        <f t="shared" si="24"/>
        <v>1.66</v>
      </c>
      <c r="S39" s="40">
        <f t="shared" si="8"/>
        <v>2.38</v>
      </c>
      <c r="T39" s="29">
        <f t="shared" si="25"/>
        <v>1.75</v>
      </c>
      <c r="U39" s="40">
        <f t="shared" si="9"/>
        <v>2.6199999999999997</v>
      </c>
      <c r="V39" s="29">
        <f t="shared" si="26"/>
        <v>1.83</v>
      </c>
      <c r="W39" s="40">
        <f t="shared" si="10"/>
        <v>3.09</v>
      </c>
      <c r="X39" s="36">
        <f t="shared" si="13"/>
        <v>1.99</v>
      </c>
      <c r="Y39" s="40">
        <f t="shared" si="11"/>
        <v>3.3299999999999996</v>
      </c>
      <c r="Z39" s="36">
        <f t="shared" si="14"/>
        <v>2.0699999999999998</v>
      </c>
      <c r="AA39" s="40">
        <f t="shared" si="11"/>
        <v>3.8</v>
      </c>
      <c r="AB39" s="36">
        <f t="shared" ref="AB39" si="85">ROUND(SQRT(AA39/0.78),2)</f>
        <v>2.21</v>
      </c>
      <c r="AC39" s="40">
        <f t="shared" si="11"/>
        <v>4.2799999999999994</v>
      </c>
      <c r="AD39" s="36">
        <f t="shared" ref="AD39" si="86">ROUND(SQRT(AC39/0.78),2)</f>
        <v>2.34</v>
      </c>
    </row>
    <row r="40" spans="1:30" ht="15.75" thickBot="1" x14ac:dyDescent="0.3">
      <c r="A40" s="95"/>
      <c r="B40" s="30">
        <f t="shared" si="12"/>
        <v>1.6500000000000008</v>
      </c>
      <c r="C40" s="42">
        <f t="shared" si="0"/>
        <v>0.49</v>
      </c>
      <c r="D40" s="61">
        <f t="shared" si="17"/>
        <v>0.79</v>
      </c>
      <c r="E40" s="42">
        <f t="shared" si="1"/>
        <v>0.74</v>
      </c>
      <c r="F40" s="31">
        <f t="shared" si="18"/>
        <v>0.97</v>
      </c>
      <c r="G40" s="42">
        <f t="shared" si="2"/>
        <v>0.98</v>
      </c>
      <c r="H40" s="31">
        <f t="shared" si="19"/>
        <v>1.1200000000000001</v>
      </c>
      <c r="I40" s="42">
        <f t="shared" si="3"/>
        <v>1.23</v>
      </c>
      <c r="J40" s="31">
        <f t="shared" si="20"/>
        <v>1.26</v>
      </c>
      <c r="K40" s="42">
        <f t="shared" si="4"/>
        <v>1.47</v>
      </c>
      <c r="L40" s="31">
        <f t="shared" si="21"/>
        <v>1.37</v>
      </c>
      <c r="M40" s="42">
        <f t="shared" si="5"/>
        <v>1.72</v>
      </c>
      <c r="N40" s="31">
        <f t="shared" si="22"/>
        <v>1.48</v>
      </c>
      <c r="O40" s="42">
        <f t="shared" si="6"/>
        <v>1.96</v>
      </c>
      <c r="P40" s="35">
        <f t="shared" si="23"/>
        <v>1.59</v>
      </c>
      <c r="Q40" s="47">
        <f t="shared" si="7"/>
        <v>2.21</v>
      </c>
      <c r="R40" s="56">
        <f t="shared" si="24"/>
        <v>1.68</v>
      </c>
      <c r="S40" s="42">
        <f t="shared" si="8"/>
        <v>2.4499999999999997</v>
      </c>
      <c r="T40" s="31">
        <f t="shared" si="25"/>
        <v>1.77</v>
      </c>
      <c r="U40" s="42">
        <f t="shared" si="9"/>
        <v>2.6999999999999997</v>
      </c>
      <c r="V40" s="31">
        <f t="shared" si="26"/>
        <v>1.86</v>
      </c>
      <c r="W40" s="47">
        <f t="shared" si="10"/>
        <v>3.19</v>
      </c>
      <c r="X40" s="37">
        <f t="shared" si="13"/>
        <v>2.02</v>
      </c>
      <c r="Y40" s="47">
        <f t="shared" si="11"/>
        <v>3.4299999999999997</v>
      </c>
      <c r="Z40" s="37">
        <f t="shared" si="14"/>
        <v>2.1</v>
      </c>
      <c r="AA40" s="47">
        <f t="shared" si="11"/>
        <v>3.92</v>
      </c>
      <c r="AB40" s="37">
        <f t="shared" ref="AB40" si="87">ROUND(SQRT(AA40/0.78),2)</f>
        <v>2.2400000000000002</v>
      </c>
      <c r="AC40" s="47">
        <f t="shared" si="11"/>
        <v>4.41</v>
      </c>
      <c r="AD40" s="37">
        <f t="shared" ref="AD40" si="88">ROUND(SQRT(AC40/0.78),2)</f>
        <v>2.38</v>
      </c>
    </row>
    <row r="41" spans="1:30" x14ac:dyDescent="0.25">
      <c r="B41" s="32"/>
      <c r="C41" s="33"/>
      <c r="D41" s="33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</row>
    <row r="42" spans="1:30" x14ac:dyDescent="0.25">
      <c r="B42" s="57"/>
      <c r="C42" s="14"/>
      <c r="D42" s="58" t="s">
        <v>23</v>
      </c>
      <c r="E42" s="22"/>
      <c r="F42" s="22"/>
      <c r="G42" s="22"/>
      <c r="H42" s="22"/>
      <c r="I42" s="22"/>
      <c r="K42" s="22"/>
      <c r="L42" s="62"/>
      <c r="M42" s="22"/>
      <c r="N42" s="58" t="s">
        <v>26</v>
      </c>
      <c r="O42" s="22"/>
      <c r="P42" s="22"/>
      <c r="Q42" s="22"/>
      <c r="V42" s="65"/>
      <c r="X42" s="58" t="s">
        <v>29</v>
      </c>
    </row>
    <row r="43" spans="1:30" x14ac:dyDescent="0.25">
      <c r="B43" s="59"/>
      <c r="C43" s="22">
        <v>0.99</v>
      </c>
      <c r="D43" s="58" t="s">
        <v>24</v>
      </c>
      <c r="E43" s="22"/>
      <c r="F43" s="22"/>
      <c r="G43" s="22"/>
      <c r="H43" s="22"/>
      <c r="I43" s="22"/>
      <c r="K43" s="22"/>
      <c r="L43" s="63"/>
      <c r="M43" s="22"/>
      <c r="N43" s="58" t="s">
        <v>27</v>
      </c>
      <c r="O43" s="22"/>
      <c r="P43" s="22"/>
      <c r="Q43" s="22"/>
      <c r="V43" s="72" t="s">
        <v>30</v>
      </c>
      <c r="W43" s="73"/>
      <c r="X43" s="73"/>
      <c r="Y43" s="73"/>
      <c r="Z43" s="73">
        <v>20.5</v>
      </c>
      <c r="AA43" s="73"/>
      <c r="AB43" s="73" t="s">
        <v>31</v>
      </c>
    </row>
    <row r="44" spans="1:30" x14ac:dyDescent="0.25">
      <c r="B44" s="60"/>
      <c r="C44" s="22"/>
      <c r="D44" s="58" t="s">
        <v>25</v>
      </c>
      <c r="E44" s="22"/>
      <c r="F44" s="22"/>
      <c r="G44" s="22"/>
      <c r="H44" s="22"/>
      <c r="I44" s="22"/>
      <c r="K44" s="22"/>
      <c r="L44" s="64"/>
      <c r="M44" s="22"/>
      <c r="N44" s="58" t="s">
        <v>28</v>
      </c>
      <c r="O44" s="22"/>
      <c r="P44" s="22"/>
      <c r="Q44" s="22"/>
      <c r="R44" s="22"/>
      <c r="S44" s="22"/>
      <c r="T44" s="22"/>
      <c r="U44" s="22"/>
      <c r="V44" s="72" t="s">
        <v>34</v>
      </c>
      <c r="W44" s="74"/>
      <c r="X44" s="74"/>
      <c r="Y44" s="73"/>
      <c r="Z44" s="73">
        <v>18</v>
      </c>
      <c r="AA44" s="73"/>
      <c r="AB44" s="73" t="s">
        <v>31</v>
      </c>
    </row>
    <row r="45" spans="1:30" x14ac:dyDescent="0.25">
      <c r="B45" s="14"/>
      <c r="C45" s="14"/>
      <c r="D45" s="14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</row>
    <row r="46" spans="1:30" x14ac:dyDescent="0.25">
      <c r="B46" s="14"/>
      <c r="C46" s="14"/>
      <c r="D46" s="14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</row>
    <row r="47" spans="1:30" x14ac:dyDescent="0.25">
      <c r="B47" s="14"/>
      <c r="C47" s="14"/>
      <c r="D47" s="14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</row>
    <row r="48" spans="1:30" x14ac:dyDescent="0.25">
      <c r="B48" s="14"/>
      <c r="C48" s="14"/>
      <c r="D48" s="14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</row>
    <row r="49" spans="2:24" x14ac:dyDescent="0.25">
      <c r="B49" s="14"/>
      <c r="C49" s="14"/>
      <c r="D49" s="14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spans="2:24" x14ac:dyDescent="0.25">
      <c r="B50" s="14"/>
      <c r="C50" s="14"/>
      <c r="D50" s="14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</row>
    <row r="51" spans="2:24" x14ac:dyDescent="0.25">
      <c r="B51" s="14"/>
      <c r="C51" s="14"/>
      <c r="D51" s="14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</row>
    <row r="52" spans="2:24" x14ac:dyDescent="0.25">
      <c r="B52" s="14"/>
      <c r="C52" s="14"/>
      <c r="D52" s="14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</row>
    <row r="53" spans="2:24" x14ac:dyDescent="0.25">
      <c r="B53" s="14"/>
      <c r="C53" s="14"/>
      <c r="D53" s="14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</row>
    <row r="54" spans="2:24" x14ac:dyDescent="0.25">
      <c r="B54" s="14"/>
      <c r="C54" s="14"/>
      <c r="D54" s="14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</row>
    <row r="55" spans="2:24" x14ac:dyDescent="0.25">
      <c r="B55" s="14"/>
      <c r="C55" s="14"/>
      <c r="D55" s="14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</row>
    <row r="56" spans="2:24" x14ac:dyDescent="0.25">
      <c r="B56" s="14"/>
      <c r="C56" s="14"/>
      <c r="D56" s="14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</row>
    <row r="57" spans="2:24" x14ac:dyDescent="0.25">
      <c r="B57" s="14"/>
      <c r="C57" s="14"/>
      <c r="D57" s="14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</row>
    <row r="58" spans="2:24" x14ac:dyDescent="0.25">
      <c r="B58" s="14"/>
      <c r="C58" s="14"/>
      <c r="D58" s="14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</row>
    <row r="59" spans="2:24" x14ac:dyDescent="0.25">
      <c r="B59" s="14"/>
      <c r="C59" s="14"/>
      <c r="D59" s="14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</row>
    <row r="60" spans="2:24" x14ac:dyDescent="0.25">
      <c r="B60" s="14"/>
      <c r="C60" s="14"/>
      <c r="D60" s="14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</row>
    <row r="61" spans="2:24" x14ac:dyDescent="0.25">
      <c r="B61" s="23"/>
      <c r="C61" s="14"/>
      <c r="D61" s="14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</row>
    <row r="66" spans="2:18" x14ac:dyDescent="0.25">
      <c r="D66" s="6"/>
      <c r="E66" s="6"/>
      <c r="F66" s="7"/>
    </row>
    <row r="68" spans="2:18" x14ac:dyDescent="0.25">
      <c r="B68" s="75" t="s">
        <v>0</v>
      </c>
      <c r="C68" s="1" t="s">
        <v>1</v>
      </c>
      <c r="D68" s="76" t="s">
        <v>2</v>
      </c>
      <c r="E68" s="77" t="str">
        <f>CONCATENATE("2*0,0175/(",F77,"-",I77,")*
(",R80,R81,R82,R83,R84,R85,R86,R87,R88,R89,R90,R91,R92,R93,R94,R95,")=",ROUNDUP(2*0.0175/($G$16-$J$16)*SUM(Q80:Q95),2))</f>
        <v>2*0,0175/(24-23)*
(2*0,75+3*0,6+3*0,45+15*0,3+15*0,15)=-1,03</v>
      </c>
      <c r="F68" s="77"/>
      <c r="G68" s="77"/>
      <c r="H68" s="77"/>
      <c r="I68" s="77"/>
      <c r="J68" s="77"/>
      <c r="K68" s="78"/>
    </row>
    <row r="69" spans="2:18" x14ac:dyDescent="0.25">
      <c r="B69" s="75"/>
      <c r="C69" s="2" t="s">
        <v>3</v>
      </c>
      <c r="D69" s="76"/>
      <c r="E69" s="77"/>
      <c r="F69" s="77"/>
      <c r="G69" s="77"/>
      <c r="H69" s="77"/>
      <c r="I69" s="77"/>
      <c r="J69" s="77"/>
      <c r="K69" s="78"/>
    </row>
    <row r="70" spans="2:18" x14ac:dyDescent="0.25">
      <c r="B70" s="3"/>
      <c r="C70" s="3"/>
      <c r="D70" s="3"/>
      <c r="E70" s="78"/>
      <c r="F70" s="78"/>
      <c r="G70" s="78"/>
      <c r="H70" s="78"/>
      <c r="I70" s="78"/>
      <c r="J70" s="78"/>
      <c r="K70" s="78"/>
    </row>
    <row r="71" spans="2:18" x14ac:dyDescent="0.25">
      <c r="B71" s="3" t="s">
        <v>4</v>
      </c>
      <c r="C71" s="3" t="s">
        <v>5</v>
      </c>
      <c r="D71" s="3"/>
      <c r="E71" s="3"/>
      <c r="F71" s="3"/>
      <c r="G71" s="3"/>
      <c r="H71" s="3"/>
      <c r="I71" s="3"/>
      <c r="J71" s="3"/>
      <c r="K71" s="3"/>
    </row>
    <row r="72" spans="2:18" x14ac:dyDescent="0.25">
      <c r="B72" s="3"/>
      <c r="C72" s="3" t="s">
        <v>6</v>
      </c>
      <c r="D72" s="3"/>
      <c r="E72" s="3"/>
      <c r="F72" s="3"/>
      <c r="G72" s="3"/>
      <c r="H72" s="3"/>
      <c r="I72" s="3"/>
      <c r="J72" s="3"/>
      <c r="K72" s="3"/>
    </row>
    <row r="73" spans="2:18" x14ac:dyDescent="0.25">
      <c r="B73" s="3"/>
      <c r="C73" s="3" t="s">
        <v>7</v>
      </c>
      <c r="D73" s="3"/>
      <c r="E73" s="3"/>
      <c r="F73" s="3"/>
      <c r="G73" s="3"/>
      <c r="H73" s="3"/>
      <c r="I73" s="3" t="s">
        <v>8</v>
      </c>
      <c r="J73" s="3"/>
      <c r="K73" s="3"/>
    </row>
    <row r="74" spans="2:18" x14ac:dyDescent="0.25">
      <c r="B74" s="3"/>
      <c r="C74" s="3" t="s">
        <v>9</v>
      </c>
      <c r="D74" s="3"/>
      <c r="E74" s="3"/>
      <c r="F74" s="3"/>
      <c r="G74" s="3"/>
      <c r="H74" s="3"/>
      <c r="I74" s="3"/>
      <c r="J74" s="3"/>
      <c r="K74" s="3"/>
    </row>
    <row r="75" spans="2:18" x14ac:dyDescent="0.25">
      <c r="B75" s="3"/>
      <c r="C75" s="3" t="s">
        <v>10</v>
      </c>
      <c r="D75" s="3"/>
      <c r="E75" s="3"/>
      <c r="F75" s="3"/>
      <c r="G75" s="3"/>
      <c r="H75" s="3"/>
      <c r="I75" s="3"/>
      <c r="J75" s="3"/>
      <c r="K75" s="3"/>
    </row>
    <row r="76" spans="2:18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2:18" x14ac:dyDescent="0.25">
      <c r="B77" s="3"/>
      <c r="C77" s="3"/>
      <c r="D77" s="3"/>
      <c r="E77" s="4" t="s">
        <v>11</v>
      </c>
      <c r="F77" s="79">
        <v>24</v>
      </c>
      <c r="G77" s="79"/>
      <c r="H77" s="4" t="s">
        <v>12</v>
      </c>
      <c r="I77" s="5">
        <v>23</v>
      </c>
      <c r="J77" s="3"/>
      <c r="K77" s="3"/>
    </row>
    <row r="78" spans="2:18" x14ac:dyDescent="0.25">
      <c r="D78" s="6"/>
      <c r="E78" s="6"/>
      <c r="F78" s="7"/>
    </row>
    <row r="79" spans="2:18" ht="25.5" x14ac:dyDescent="0.25">
      <c r="E79" s="8" t="s">
        <v>13</v>
      </c>
      <c r="F79" s="80" t="s">
        <v>14</v>
      </c>
      <c r="G79" s="80"/>
      <c r="H79" s="9" t="s">
        <v>15</v>
      </c>
      <c r="O79" s="10"/>
      <c r="Q79">
        <f>ROUNDUP(2*0.0175/($G$16-$J$16)*SUM(M80:M87),2)</f>
        <v>0</v>
      </c>
    </row>
    <row r="80" spans="2:18" x14ac:dyDescent="0.25">
      <c r="E80" s="11">
        <v>1</v>
      </c>
      <c r="F80" s="81">
        <v>2</v>
      </c>
      <c r="G80" s="81"/>
      <c r="H80" s="11">
        <v>0.15</v>
      </c>
      <c r="O80">
        <f>ROUNDUP(2*0.0175/($G$16-$J$16)*F80*SUM(H80:H87),2)</f>
        <v>-0.14000000000000001</v>
      </c>
      <c r="Q80">
        <f>F80*SUM(H80:H87)</f>
        <v>1.5</v>
      </c>
      <c r="R80" t="str">
        <f>IF(AND(F80&gt;0,H80&gt;0),CONCATENATE(F80,"*",SUM(H80:H87)),"")</f>
        <v>2*0,75</v>
      </c>
    </row>
    <row r="81" spans="2:18" x14ac:dyDescent="0.25">
      <c r="E81" s="11">
        <f>IF(AND(F80&gt;0,H80&gt;0),E80+1,"")</f>
        <v>2</v>
      </c>
      <c r="F81" s="81">
        <v>3</v>
      </c>
      <c r="G81" s="81"/>
      <c r="H81" s="11">
        <v>0.15</v>
      </c>
      <c r="O81">
        <f>ROUNDUP(2*0.0175/($G$16-$J$16)*F81*SUM(H81:H87),2)</f>
        <v>-0.17</v>
      </c>
      <c r="Q81">
        <f>F81*SUM(H81:H87)</f>
        <v>1.7999999999999998</v>
      </c>
      <c r="R81" t="str">
        <f>IF(AND(F81&gt;0,H81&gt;0),CONCATENATE("+",F81,"*",SUM(H81:H87)),"")</f>
        <v>+3*0,6</v>
      </c>
    </row>
    <row r="82" spans="2:18" x14ac:dyDescent="0.25">
      <c r="E82" s="11">
        <f>IF(AND(F81&gt;0,H81&gt;0),E81+1,"")</f>
        <v>3</v>
      </c>
      <c r="F82" s="81">
        <v>3</v>
      </c>
      <c r="G82" s="81"/>
      <c r="H82" s="11">
        <v>0.15</v>
      </c>
      <c r="O82">
        <f>ROUNDUP(2*0.0175/($G$16-$J$16)*F82*SUM(H82:H87),2)</f>
        <v>-0.13</v>
      </c>
      <c r="Q82">
        <f>F82*SUM(H82:H87)</f>
        <v>1.3499999999999999</v>
      </c>
      <c r="R82" t="str">
        <f>IF(AND(F82&gt;0,H82&gt;0),CONCATENATE("+",F82,"*",SUM(H82:H87)),"")</f>
        <v>+3*0,45</v>
      </c>
    </row>
    <row r="83" spans="2:18" x14ac:dyDescent="0.25">
      <c r="E83" s="11">
        <f>IF(AND(F82&gt;0,H82&gt;0),E82+1,"")</f>
        <v>4</v>
      </c>
      <c r="F83" s="82">
        <v>15</v>
      </c>
      <c r="G83" s="82"/>
      <c r="H83" s="11">
        <v>0.15</v>
      </c>
      <c r="O83">
        <f>ROUNDUP(2*0.0175/($G$16-$J$16)*F83*SUM(H83:H87),2)</f>
        <v>-0.41000000000000003</v>
      </c>
      <c r="Q83">
        <f>F83*SUM(H83:H88)</f>
        <v>4.5</v>
      </c>
      <c r="R83" t="str">
        <f>IF(AND(F83&gt;0,H83&gt;0),CONCATENATE("+",F83,"*",SUM(H83:H87)),"")</f>
        <v>+15*0,3</v>
      </c>
    </row>
    <row r="84" spans="2:18" x14ac:dyDescent="0.25">
      <c r="E84" s="11">
        <f>IF(AND(F83&gt;0,H83&gt;0),E83+1,"")</f>
        <v>5</v>
      </c>
      <c r="F84" s="82">
        <v>15</v>
      </c>
      <c r="G84" s="82"/>
      <c r="H84" s="11">
        <v>0.15</v>
      </c>
      <c r="O84">
        <f>ROUNDUP(2*0.0175/($G$16-$J$16)*F84*SUM(H84:H87),2)</f>
        <v>-0.21000000000000002</v>
      </c>
      <c r="Q84">
        <f>F84*SUM(H84:H88)</f>
        <v>2.25</v>
      </c>
      <c r="R84" t="str">
        <f>IF(AND(F84&gt;0,H84&gt;0),CONCATENATE("+",F84,"*",SUM(H84:H87)),"")</f>
        <v>+15*0,15</v>
      </c>
    </row>
    <row r="85" spans="2:18" x14ac:dyDescent="0.25">
      <c r="E85" s="11">
        <f>IF(AND(F84&gt;0,H84&gt;0),E84+1,"")</f>
        <v>6</v>
      </c>
      <c r="F85" s="82"/>
      <c r="G85" s="82"/>
      <c r="H85" s="11"/>
      <c r="O85">
        <f>ROUNDUP(2*0.0175/($G$16-$J$16)*F85*SUM(H85:H87),2)</f>
        <v>0</v>
      </c>
      <c r="Q85">
        <f>F85*SUM(H85:H88)</f>
        <v>0</v>
      </c>
      <c r="R85" t="str">
        <f>IF(AND(F85&gt;0,H85&gt;0),CONCATENATE("+",F85,"*",SUM(H85:H87)),"")</f>
        <v/>
      </c>
    </row>
    <row r="86" spans="2:18" x14ac:dyDescent="0.25">
      <c r="E86" s="11">
        <v>7</v>
      </c>
      <c r="F86" s="82"/>
      <c r="G86" s="82"/>
      <c r="H86" s="11"/>
      <c r="O86">
        <f>ROUNDUP(2*0.0175/($G$16-$J$16)*F86*SUM(H86:H87),2)</f>
        <v>0</v>
      </c>
      <c r="Q86">
        <f>F86*SUM(H86:H88)</f>
        <v>0</v>
      </c>
      <c r="R86" t="str">
        <f t="shared" ref="R86:R94" si="89">IF(AND(F86&gt;0,H86&gt;0),CONCATENATE("+",F86,"*",SUM(H86:H87)),"")</f>
        <v/>
      </c>
    </row>
    <row r="87" spans="2:18" x14ac:dyDescent="0.25">
      <c r="E87" s="11">
        <v>8</v>
      </c>
      <c r="F87" s="82"/>
      <c r="G87" s="82"/>
      <c r="H87" s="11"/>
      <c r="O87">
        <f t="shared" ref="O87:O95" si="90">ROUNDUP(2*0.0175/($G$16-$J$16)*F87*SUM(H87:H87),2)</f>
        <v>0</v>
      </c>
      <c r="Q87">
        <f t="shared" ref="Q87:Q94" si="91">F87*SUM(H87:H88)</f>
        <v>0</v>
      </c>
      <c r="R87" t="str">
        <f t="shared" si="89"/>
        <v/>
      </c>
    </row>
    <row r="88" spans="2:18" x14ac:dyDescent="0.25">
      <c r="E88" s="11">
        <v>9</v>
      </c>
      <c r="F88" s="82"/>
      <c r="G88" s="82"/>
      <c r="H88" s="11"/>
      <c r="O88">
        <f t="shared" si="90"/>
        <v>0</v>
      </c>
      <c r="Q88">
        <f t="shared" si="91"/>
        <v>0</v>
      </c>
      <c r="R88" t="str">
        <f t="shared" si="89"/>
        <v/>
      </c>
    </row>
    <row r="89" spans="2:18" x14ac:dyDescent="0.25">
      <c r="E89" s="11">
        <v>10</v>
      </c>
      <c r="F89" s="82"/>
      <c r="G89" s="82"/>
      <c r="H89" s="11"/>
      <c r="O89">
        <f t="shared" si="90"/>
        <v>0</v>
      </c>
      <c r="Q89">
        <f t="shared" si="91"/>
        <v>0</v>
      </c>
      <c r="R89" t="str">
        <f t="shared" si="89"/>
        <v/>
      </c>
    </row>
    <row r="90" spans="2:18" x14ac:dyDescent="0.25">
      <c r="E90" s="11">
        <v>11</v>
      </c>
      <c r="F90" s="82"/>
      <c r="G90" s="82"/>
      <c r="H90" s="11"/>
      <c r="O90">
        <f t="shared" si="90"/>
        <v>0</v>
      </c>
      <c r="Q90">
        <f t="shared" si="91"/>
        <v>0</v>
      </c>
      <c r="R90" t="str">
        <f t="shared" si="89"/>
        <v/>
      </c>
    </row>
    <row r="91" spans="2:18" x14ac:dyDescent="0.25">
      <c r="E91" s="11">
        <v>12</v>
      </c>
      <c r="F91" s="82"/>
      <c r="G91" s="82"/>
      <c r="H91" s="11"/>
      <c r="O91">
        <f t="shared" si="90"/>
        <v>0</v>
      </c>
      <c r="Q91">
        <f t="shared" si="91"/>
        <v>0</v>
      </c>
      <c r="R91" t="str">
        <f t="shared" si="89"/>
        <v/>
      </c>
    </row>
    <row r="92" spans="2:18" x14ac:dyDescent="0.25">
      <c r="E92" s="11">
        <v>13</v>
      </c>
      <c r="F92" s="82"/>
      <c r="G92" s="82"/>
      <c r="H92" s="11"/>
      <c r="O92">
        <f t="shared" si="90"/>
        <v>0</v>
      </c>
      <c r="Q92">
        <f t="shared" si="91"/>
        <v>0</v>
      </c>
      <c r="R92" t="str">
        <f t="shared" si="89"/>
        <v/>
      </c>
    </row>
    <row r="93" spans="2:18" x14ac:dyDescent="0.25">
      <c r="E93" s="11">
        <v>14</v>
      </c>
      <c r="F93" s="82"/>
      <c r="G93" s="82"/>
      <c r="H93" s="11"/>
      <c r="O93">
        <f t="shared" si="90"/>
        <v>0</v>
      </c>
      <c r="Q93">
        <f t="shared" si="91"/>
        <v>0</v>
      </c>
      <c r="R93" t="str">
        <f t="shared" si="89"/>
        <v/>
      </c>
    </row>
    <row r="94" spans="2:18" x14ac:dyDescent="0.25">
      <c r="E94" s="11">
        <v>15</v>
      </c>
      <c r="F94" s="82"/>
      <c r="G94" s="82"/>
      <c r="H94" s="11"/>
      <c r="O94">
        <f t="shared" si="90"/>
        <v>0</v>
      </c>
      <c r="Q94">
        <f t="shared" si="91"/>
        <v>0</v>
      </c>
      <c r="R94" t="str">
        <f t="shared" si="89"/>
        <v/>
      </c>
    </row>
    <row r="95" spans="2:18" x14ac:dyDescent="0.25">
      <c r="E95" s="11" t="str">
        <f>IF(AND(F94&gt;0,H94&gt;0),E94+1,"")</f>
        <v/>
      </c>
      <c r="F95" s="82"/>
      <c r="G95" s="82"/>
      <c r="H95" s="11"/>
      <c r="O95">
        <f t="shared" si="90"/>
        <v>0</v>
      </c>
      <c r="Q95">
        <f>F95*SUM(H66:H101)</f>
        <v>0</v>
      </c>
      <c r="R95" t="str">
        <f>IF(AND(F95&gt;0,H95&gt;0),CONCATENATE("+",F95,"*",SUM(H66:H101)),"")</f>
        <v/>
      </c>
    </row>
    <row r="96" spans="2:18" x14ac:dyDescent="0.25">
      <c r="B96" s="3"/>
      <c r="C96" s="3"/>
      <c r="D96" s="3"/>
      <c r="E96" s="3" t="s">
        <v>16</v>
      </c>
      <c r="F96" s="12"/>
      <c r="G96" s="12"/>
      <c r="H96" s="1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2:18" x14ac:dyDescent="0.25">
      <c r="E97" t="s">
        <v>16</v>
      </c>
      <c r="F97" s="14"/>
      <c r="G97" s="14"/>
      <c r="H97" s="15"/>
    </row>
    <row r="99" spans="2:18" x14ac:dyDescent="0.25">
      <c r="B99" s="86" t="s">
        <v>0</v>
      </c>
      <c r="C99" s="10" t="s">
        <v>1</v>
      </c>
      <c r="D99" s="87" t="s">
        <v>2</v>
      </c>
      <c r="E99" s="88" t="e">
        <f>CONCATENATE("2*0,0175/(",F77,"-",I77,")*(",#REF!,#REF!,#REF!,#REF!,#REF!,#REF!,#REF!,#REF!,#REF!,#REF!,#REF!,#REF!,#REF!,#REF!,#REF!,#REF!,")=",ROUNDUP(2*0.0175/($G$16-$J$16)*SUM(#REF!),2))</f>
        <v>#REF!</v>
      </c>
      <c r="F99" s="88"/>
      <c r="G99" s="88"/>
      <c r="H99" s="88"/>
      <c r="I99" s="88"/>
      <c r="J99" s="88"/>
      <c r="K99" s="90"/>
    </row>
    <row r="100" spans="2:18" x14ac:dyDescent="0.25">
      <c r="B100" s="86"/>
      <c r="C100" s="16" t="s">
        <v>3</v>
      </c>
      <c r="D100" s="87"/>
      <c r="E100" s="88"/>
      <c r="F100" s="88"/>
      <c r="G100" s="88"/>
      <c r="H100" s="88"/>
      <c r="I100" s="88"/>
      <c r="J100" s="88"/>
      <c r="K100" s="90"/>
    </row>
    <row r="101" spans="2:18" x14ac:dyDescent="0.25">
      <c r="E101" s="90"/>
      <c r="F101" s="90"/>
      <c r="G101" s="90"/>
      <c r="H101" s="90"/>
      <c r="I101" s="90"/>
      <c r="J101" s="90"/>
      <c r="K101" s="90"/>
    </row>
    <row r="102" spans="2:18" x14ac:dyDescent="0.25">
      <c r="E102" s="19" t="e">
        <f>IF(AND(#REF!&gt;0,#REF!&gt;0),#REF!+1,"")</f>
        <v>#REF!</v>
      </c>
      <c r="F102" s="89"/>
      <c r="G102" s="89"/>
      <c r="H102" s="19"/>
      <c r="O102">
        <f t="shared" ref="O102:O107" si="92">ROUNDUP(2*0.0175/($G$16-$J$16)*F102*SUM(H102:H102),2)</f>
        <v>0</v>
      </c>
      <c r="Q102">
        <f t="shared" ref="Q102:Q106" si="93">F102*SUM(H102:H103)</f>
        <v>0</v>
      </c>
      <c r="R102" t="str">
        <f t="shared" ref="R102:R106" si="94">IF(AND(F102&gt;0,H102&gt;0),CONCATENATE("+",F102,"*",SUM(H102:H103)),"")</f>
        <v/>
      </c>
    </row>
    <row r="103" spans="2:18" x14ac:dyDescent="0.25">
      <c r="E103" s="19"/>
      <c r="F103" s="89"/>
      <c r="G103" s="89"/>
      <c r="H103" s="19"/>
      <c r="O103">
        <f t="shared" si="92"/>
        <v>0</v>
      </c>
      <c r="Q103">
        <f t="shared" si="93"/>
        <v>0</v>
      </c>
      <c r="R103" t="str">
        <f t="shared" si="94"/>
        <v/>
      </c>
    </row>
    <row r="104" spans="2:18" x14ac:dyDescent="0.25">
      <c r="E104" s="19" t="str">
        <f t="shared" ref="E104:E107" si="95">IF(AND(F103&gt;0,H103&gt;0),E103+1,"")</f>
        <v/>
      </c>
      <c r="F104" s="89"/>
      <c r="G104" s="89"/>
      <c r="H104" s="19"/>
      <c r="O104">
        <f t="shared" si="92"/>
        <v>0</v>
      </c>
      <c r="Q104">
        <f t="shared" si="93"/>
        <v>0</v>
      </c>
      <c r="R104" t="str">
        <f t="shared" si="94"/>
        <v/>
      </c>
    </row>
    <row r="105" spans="2:18" x14ac:dyDescent="0.25">
      <c r="E105" s="19" t="str">
        <f t="shared" si="95"/>
        <v/>
      </c>
      <c r="F105" s="89"/>
      <c r="G105" s="89"/>
      <c r="H105" s="19"/>
      <c r="O105">
        <f t="shared" si="92"/>
        <v>0</v>
      </c>
      <c r="Q105">
        <f t="shared" si="93"/>
        <v>0</v>
      </c>
      <c r="R105" t="str">
        <f t="shared" si="94"/>
        <v/>
      </c>
    </row>
    <row r="106" spans="2:18" x14ac:dyDescent="0.25">
      <c r="E106" s="19" t="str">
        <f t="shared" si="95"/>
        <v/>
      </c>
      <c r="F106" s="89"/>
      <c r="G106" s="89"/>
      <c r="H106" s="19"/>
      <c r="O106">
        <f t="shared" si="92"/>
        <v>0</v>
      </c>
      <c r="Q106">
        <f t="shared" si="93"/>
        <v>0</v>
      </c>
      <c r="R106" t="str">
        <f t="shared" si="94"/>
        <v/>
      </c>
    </row>
    <row r="107" spans="2:18" x14ac:dyDescent="0.25">
      <c r="E107" s="19" t="str">
        <f t="shared" si="95"/>
        <v/>
      </c>
      <c r="F107" s="89"/>
      <c r="G107" s="89"/>
      <c r="H107" s="19"/>
      <c r="O107">
        <f t="shared" si="92"/>
        <v>0</v>
      </c>
      <c r="Q107">
        <f>F107*SUM(H107:H109)</f>
        <v>0</v>
      </c>
      <c r="R107" t="str">
        <f>IF(AND(F107&gt;0,H107&gt;0),CONCATENATE("+",F107,"*",SUM(H107:H109)),"")</f>
        <v/>
      </c>
    </row>
    <row r="108" spans="2:18" x14ac:dyDescent="0.25">
      <c r="F108" s="14"/>
      <c r="G108" s="14"/>
      <c r="H108" s="15"/>
    </row>
    <row r="109" spans="2:18" x14ac:dyDescent="0.25">
      <c r="B109" s="3"/>
      <c r="C109" s="3"/>
      <c r="D109" s="3"/>
      <c r="E109" s="3" t="s">
        <v>17</v>
      </c>
      <c r="F109" s="12"/>
      <c r="G109" s="12"/>
      <c r="H109" s="1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2:18" x14ac:dyDescent="0.25">
      <c r="F110" s="14"/>
    </row>
    <row r="111" spans="2:18" x14ac:dyDescent="0.25">
      <c r="B111" s="86" t="s">
        <v>0</v>
      </c>
      <c r="C111" s="10" t="s">
        <v>1</v>
      </c>
      <c r="D111" s="87" t="s">
        <v>2</v>
      </c>
      <c r="E111" s="88" t="str">
        <f>CONCATENATE("2*0,0175/(",F77,"-",I77,")*(",R116,R117,R118,R119,R120,R121,R122,R123,R124,R125,R126,R127,R128,R129,R130,R131,")=",ROUNDUP(2*0.0175/($G$16-$J$16)*SUM(Q116:Q131),2))</f>
        <v>2*0,0175/(24-23)*(70*0,3+30*0,24+16*0,18+14*0,12+16*0,06)=-3,03</v>
      </c>
      <c r="F111" s="88"/>
      <c r="G111" s="88"/>
      <c r="H111" s="88"/>
      <c r="I111" s="88"/>
      <c r="J111" s="88"/>
      <c r="K111" s="88"/>
    </row>
    <row r="112" spans="2:18" x14ac:dyDescent="0.25">
      <c r="B112" s="86"/>
      <c r="C112" s="16" t="s">
        <v>3</v>
      </c>
      <c r="D112" s="87"/>
      <c r="E112" s="88"/>
      <c r="F112" s="88"/>
      <c r="G112" s="88"/>
      <c r="H112" s="88"/>
      <c r="I112" s="88"/>
      <c r="J112" s="88"/>
      <c r="K112" s="88"/>
    </row>
    <row r="113" spans="4:18" x14ac:dyDescent="0.25">
      <c r="E113" s="88"/>
      <c r="F113" s="88"/>
      <c r="G113" s="88"/>
      <c r="H113" s="88"/>
      <c r="I113" s="88"/>
      <c r="J113" s="88"/>
      <c r="K113" s="88"/>
    </row>
    <row r="114" spans="4:18" x14ac:dyDescent="0.25">
      <c r="D114" s="6"/>
      <c r="E114" s="6"/>
      <c r="F114" s="7"/>
    </row>
    <row r="115" spans="4:18" ht="30" x14ac:dyDescent="0.25">
      <c r="E115" s="17" t="s">
        <v>13</v>
      </c>
      <c r="F115" s="91" t="s">
        <v>14</v>
      </c>
      <c r="G115" s="91"/>
      <c r="H115" s="18" t="s">
        <v>15</v>
      </c>
      <c r="O115" s="10"/>
      <c r="Q115">
        <f>ROUNDUP(2*0.0175/($G$16-$J$16)*SUM(M116:M123),2)</f>
        <v>0</v>
      </c>
    </row>
    <row r="116" spans="4:18" x14ac:dyDescent="0.25">
      <c r="E116" s="19">
        <v>1</v>
      </c>
      <c r="F116" s="92">
        <v>70</v>
      </c>
      <c r="G116" s="92"/>
      <c r="H116" s="19">
        <v>0.06</v>
      </c>
      <c r="O116">
        <f>ROUNDUP(2*0.0175/($G$16-$J$16)*F116*SUM(H116:H123),2)</f>
        <v>-1.89</v>
      </c>
      <c r="Q116">
        <f>F116*SUM(H116:H123)</f>
        <v>21</v>
      </c>
      <c r="R116" t="str">
        <f>IF(AND(F116&gt;0,H116&gt;0),CONCATENATE(F116,"*",SUM(H116:H123)),"")</f>
        <v>70*0,3</v>
      </c>
    </row>
    <row r="117" spans="4:18" x14ac:dyDescent="0.25">
      <c r="E117" s="19">
        <f t="shared" ref="E117:E131" si="96">IF(AND(F116&gt;0,H116&gt;0),E116+1,"")</f>
        <v>2</v>
      </c>
      <c r="F117" s="92">
        <v>30</v>
      </c>
      <c r="G117" s="92"/>
      <c r="H117" s="19">
        <v>0.06</v>
      </c>
      <c r="O117">
        <f>ROUNDUP(2*0.0175/($G$16-$J$16)*F117*SUM(H117:H123),2)</f>
        <v>-0.65</v>
      </c>
      <c r="Q117">
        <f>F117*SUM(H117:H123)</f>
        <v>7.1999999999999993</v>
      </c>
      <c r="R117" t="str">
        <f>IF(AND(F117&gt;0,H117&gt;0),CONCATENATE("+",F117,"*",SUM(H117:H123)),"")</f>
        <v>+30*0,24</v>
      </c>
    </row>
    <row r="118" spans="4:18" x14ac:dyDescent="0.25">
      <c r="E118" s="19">
        <f t="shared" si="96"/>
        <v>3</v>
      </c>
      <c r="F118" s="92">
        <v>16</v>
      </c>
      <c r="G118" s="92"/>
      <c r="H118" s="19">
        <v>0.06</v>
      </c>
      <c r="O118">
        <f>ROUNDUP(2*0.0175/($G$16-$J$16)*F118*SUM(H118:H123),2)</f>
        <v>-0.26</v>
      </c>
      <c r="Q118">
        <f>F118*SUM(H118:H123)</f>
        <v>2.88</v>
      </c>
      <c r="R118" t="str">
        <f>IF(AND(F118&gt;0,H118&gt;0),CONCATENATE("+",F118,"*",SUM(H118:H123)),"")</f>
        <v>+16*0,18</v>
      </c>
    </row>
    <row r="119" spans="4:18" x14ac:dyDescent="0.25">
      <c r="E119" s="19">
        <f t="shared" si="96"/>
        <v>4</v>
      </c>
      <c r="F119" s="89">
        <v>14</v>
      </c>
      <c r="G119" s="89"/>
      <c r="H119" s="19">
        <v>0.06</v>
      </c>
      <c r="O119">
        <f>ROUNDUP(2*0.0175/($G$16-$J$16)*F119*SUM(H119:H123),2)</f>
        <v>-0.16</v>
      </c>
      <c r="Q119">
        <f>F119*SUM(H119:H124)</f>
        <v>1.68</v>
      </c>
      <c r="R119" t="str">
        <f>IF(AND(F119&gt;0,H119&gt;0),CONCATENATE("+",F119,"*",SUM(H119:H123)),"")</f>
        <v>+14*0,12</v>
      </c>
    </row>
    <row r="120" spans="4:18" x14ac:dyDescent="0.25">
      <c r="E120" s="19">
        <f t="shared" si="96"/>
        <v>5</v>
      </c>
      <c r="F120" s="89">
        <v>16</v>
      </c>
      <c r="G120" s="89"/>
      <c r="H120" s="19">
        <v>0.06</v>
      </c>
      <c r="O120">
        <f>ROUNDUP(2*0.0175/($G$16-$J$16)*F120*SUM(H120:H123),2)</f>
        <v>-0.09</v>
      </c>
      <c r="Q120">
        <f>F120*SUM(H120:H124)</f>
        <v>0.96</v>
      </c>
      <c r="R120" t="str">
        <f>IF(AND(F120&gt;0,H120&gt;0),CONCATENATE("+",F120,"*",SUM(H120:H123)),"")</f>
        <v>+16*0,06</v>
      </c>
    </row>
    <row r="121" spans="4:18" x14ac:dyDescent="0.25">
      <c r="E121" s="19">
        <f t="shared" si="96"/>
        <v>6</v>
      </c>
      <c r="F121" s="89">
        <v>0</v>
      </c>
      <c r="G121" s="89"/>
      <c r="H121" s="19">
        <v>0</v>
      </c>
      <c r="O121">
        <f>ROUNDUP(2*0.0175/($G$16-$J$16)*F121*SUM(H121:H123),2)</f>
        <v>0</v>
      </c>
      <c r="Q121">
        <f>F121*SUM(H121:H124)</f>
        <v>0</v>
      </c>
      <c r="R121" t="str">
        <f>IF(AND(F121&gt;0,H121&gt;0),CONCATENATE("+",F121,"*",SUM(H121:H123)),"")</f>
        <v/>
      </c>
    </row>
    <row r="122" spans="4:18" x14ac:dyDescent="0.25">
      <c r="E122" s="19" t="str">
        <f t="shared" si="96"/>
        <v/>
      </c>
      <c r="F122" s="89">
        <v>0</v>
      </c>
      <c r="G122" s="89"/>
      <c r="H122" s="19">
        <v>0</v>
      </c>
      <c r="O122">
        <f>ROUNDUP(2*0.0175/($G$16-$J$16)*F122*SUM(H122:H123),2)</f>
        <v>0</v>
      </c>
      <c r="Q122">
        <f>F122*SUM(H122:H124)</f>
        <v>0</v>
      </c>
      <c r="R122" t="str">
        <f t="shared" ref="R122:R131" si="97">IF(AND(F122&gt;0,H122&gt;0),CONCATENATE("+",F122,"*",SUM(H122:H123)),"")</f>
        <v/>
      </c>
    </row>
    <row r="123" spans="4:18" x14ac:dyDescent="0.25">
      <c r="E123" s="19" t="str">
        <f t="shared" si="96"/>
        <v/>
      </c>
      <c r="F123" s="89">
        <v>0</v>
      </c>
      <c r="G123" s="89"/>
      <c r="H123" s="19">
        <v>0</v>
      </c>
      <c r="O123">
        <f t="shared" ref="O123:O131" si="98">ROUNDUP(2*0.0175/($G$16-$J$16)*F123*SUM(H123:H123),2)</f>
        <v>0</v>
      </c>
      <c r="Q123">
        <f t="shared" ref="Q123:Q131" si="99">F123*SUM(H123:H124)</f>
        <v>0</v>
      </c>
      <c r="R123" t="str">
        <f t="shared" si="97"/>
        <v/>
      </c>
    </row>
    <row r="124" spans="4:18" x14ac:dyDescent="0.25">
      <c r="E124" s="19" t="str">
        <f t="shared" si="96"/>
        <v/>
      </c>
      <c r="F124" s="89">
        <v>8</v>
      </c>
      <c r="G124" s="89"/>
      <c r="H124" s="19">
        <v>0</v>
      </c>
      <c r="O124">
        <f t="shared" si="98"/>
        <v>0</v>
      </c>
      <c r="Q124">
        <f t="shared" si="99"/>
        <v>0</v>
      </c>
      <c r="R124" t="str">
        <f t="shared" si="97"/>
        <v/>
      </c>
    </row>
    <row r="125" spans="4:18" x14ac:dyDescent="0.25">
      <c r="E125" s="19" t="str">
        <f t="shared" si="96"/>
        <v/>
      </c>
      <c r="F125" s="89"/>
      <c r="G125" s="89"/>
      <c r="H125" s="19"/>
      <c r="O125">
        <f t="shared" si="98"/>
        <v>0</v>
      </c>
      <c r="Q125">
        <f t="shared" si="99"/>
        <v>0</v>
      </c>
      <c r="R125" t="str">
        <f t="shared" si="97"/>
        <v/>
      </c>
    </row>
    <row r="126" spans="4:18" x14ac:dyDescent="0.25">
      <c r="E126" s="19" t="str">
        <f t="shared" si="96"/>
        <v/>
      </c>
      <c r="F126" s="89"/>
      <c r="G126" s="89"/>
      <c r="H126" s="19"/>
      <c r="O126">
        <f t="shared" si="98"/>
        <v>0</v>
      </c>
      <c r="Q126">
        <f t="shared" si="99"/>
        <v>0</v>
      </c>
      <c r="R126" t="str">
        <f t="shared" si="97"/>
        <v/>
      </c>
    </row>
    <row r="127" spans="4:18" x14ac:dyDescent="0.25">
      <c r="E127" s="19" t="str">
        <f t="shared" si="96"/>
        <v/>
      </c>
      <c r="F127" s="89"/>
      <c r="G127" s="89"/>
      <c r="H127" s="19"/>
      <c r="O127">
        <f t="shared" si="98"/>
        <v>0</v>
      </c>
      <c r="Q127">
        <f t="shared" si="99"/>
        <v>0</v>
      </c>
      <c r="R127" t="str">
        <f t="shared" si="97"/>
        <v/>
      </c>
    </row>
    <row r="128" spans="4:18" x14ac:dyDescent="0.25">
      <c r="E128" s="19" t="str">
        <f t="shared" si="96"/>
        <v/>
      </c>
      <c r="F128" s="89"/>
      <c r="G128" s="89"/>
      <c r="H128" s="19"/>
      <c r="O128">
        <f t="shared" si="98"/>
        <v>0</v>
      </c>
      <c r="Q128">
        <f t="shared" si="99"/>
        <v>0</v>
      </c>
      <c r="R128" t="str">
        <f t="shared" si="97"/>
        <v/>
      </c>
    </row>
    <row r="129" spans="2:18" x14ac:dyDescent="0.25">
      <c r="E129" s="19" t="str">
        <f t="shared" si="96"/>
        <v/>
      </c>
      <c r="F129" s="89"/>
      <c r="G129" s="89"/>
      <c r="H129" s="19"/>
      <c r="O129">
        <f t="shared" si="98"/>
        <v>0</v>
      </c>
      <c r="Q129">
        <f t="shared" si="99"/>
        <v>0</v>
      </c>
      <c r="R129" t="str">
        <f t="shared" si="97"/>
        <v/>
      </c>
    </row>
    <row r="130" spans="2:18" x14ac:dyDescent="0.25">
      <c r="E130" s="19" t="str">
        <f t="shared" si="96"/>
        <v/>
      </c>
      <c r="F130" s="89"/>
      <c r="G130" s="89"/>
      <c r="H130" s="19"/>
      <c r="O130">
        <f t="shared" si="98"/>
        <v>0</v>
      </c>
      <c r="Q130">
        <f t="shared" si="99"/>
        <v>0</v>
      </c>
      <c r="R130" t="str">
        <f t="shared" si="97"/>
        <v/>
      </c>
    </row>
    <row r="131" spans="2:18" x14ac:dyDescent="0.25">
      <c r="E131" s="19" t="str">
        <f t="shared" si="96"/>
        <v/>
      </c>
      <c r="F131" s="89"/>
      <c r="G131" s="89"/>
      <c r="H131" s="19"/>
      <c r="O131">
        <f t="shared" si="98"/>
        <v>0</v>
      </c>
      <c r="Q131">
        <f t="shared" si="99"/>
        <v>0</v>
      </c>
      <c r="R131" t="str">
        <f t="shared" si="97"/>
        <v/>
      </c>
    </row>
    <row r="132" spans="2:18" x14ac:dyDescent="0.25">
      <c r="F132" s="14"/>
    </row>
    <row r="133" spans="2:18" x14ac:dyDescent="0.25">
      <c r="B133" s="3"/>
      <c r="C133" s="3"/>
      <c r="D133" s="3"/>
      <c r="E133" s="3" t="s">
        <v>17</v>
      </c>
      <c r="F133" s="12"/>
      <c r="G133" s="12"/>
      <c r="H133" s="13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2:18" ht="18.75" x14ac:dyDescent="0.25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1"/>
      <c r="N134" s="21"/>
      <c r="O134" s="21"/>
      <c r="P134" s="21"/>
      <c r="Q134" s="21"/>
      <c r="R134" s="21"/>
    </row>
    <row r="136" spans="2:18" x14ac:dyDescent="0.25">
      <c r="B136" s="86" t="s">
        <v>0</v>
      </c>
      <c r="C136" s="10" t="s">
        <v>1</v>
      </c>
      <c r="D136" s="87" t="s">
        <v>2</v>
      </c>
      <c r="E136" s="88" t="str">
        <f>CONCATENATE("2*0,0175/(",F77,"-",I77,")*(",R141,R142,R143,R144,R145,R146,R147,R148,R149,R150,R151,R152,R153,R154,R155,R156,")=",ROUNDUP(2*0.0175/($G$16-$J$16)*SUM(Q141:Q156),2))</f>
        <v>2*0,0175/(24-23)*(70*0,3+30*0,24+16*0,18+14*0,12+16*0,06)=-3,03</v>
      </c>
      <c r="F136" s="88"/>
      <c r="G136" s="88"/>
      <c r="H136" s="88"/>
      <c r="I136" s="88"/>
      <c r="J136" s="88"/>
      <c r="K136" s="90"/>
    </row>
    <row r="137" spans="2:18" x14ac:dyDescent="0.25">
      <c r="B137" s="86"/>
      <c r="C137" s="16" t="s">
        <v>3</v>
      </c>
      <c r="D137" s="87"/>
      <c r="E137" s="88"/>
      <c r="F137" s="88"/>
      <c r="G137" s="88"/>
      <c r="H137" s="88"/>
      <c r="I137" s="88"/>
      <c r="J137" s="88"/>
      <c r="K137" s="90"/>
    </row>
    <row r="138" spans="2:18" x14ac:dyDescent="0.25">
      <c r="E138" s="90"/>
      <c r="F138" s="90"/>
      <c r="G138" s="90"/>
      <c r="H138" s="90"/>
      <c r="I138" s="90"/>
      <c r="J138" s="90"/>
      <c r="K138" s="90"/>
    </row>
    <row r="139" spans="2:18" x14ac:dyDescent="0.25">
      <c r="D139" s="6"/>
      <c r="E139" s="6"/>
      <c r="F139" s="7"/>
    </row>
    <row r="140" spans="2:18" ht="30" x14ac:dyDescent="0.25">
      <c r="E140" s="17" t="s">
        <v>13</v>
      </c>
      <c r="F140" s="91" t="s">
        <v>14</v>
      </c>
      <c r="G140" s="91"/>
      <c r="H140" s="18" t="s">
        <v>15</v>
      </c>
      <c r="O140" s="10"/>
      <c r="Q140">
        <f>ROUNDUP(2*0.0175/($G$16-$J$16)*SUM(M141:M148),2)</f>
        <v>0</v>
      </c>
    </row>
    <row r="141" spans="2:18" x14ac:dyDescent="0.25">
      <c r="E141" s="19">
        <v>1</v>
      </c>
      <c r="F141" s="92">
        <v>70</v>
      </c>
      <c r="G141" s="92"/>
      <c r="H141" s="19">
        <v>0.06</v>
      </c>
      <c r="O141">
        <f>ROUNDUP(2*0.0175/($G$16-$J$16)*F141*SUM(H141:H148),2)</f>
        <v>-1.89</v>
      </c>
      <c r="Q141">
        <f>F141*SUM(H141:H148)</f>
        <v>21</v>
      </c>
      <c r="R141" t="str">
        <f>IF(AND(F141&gt;0,H141&gt;0),CONCATENATE(F141,"*",SUM(H141:H148)),"")</f>
        <v>70*0,3</v>
      </c>
    </row>
    <row r="142" spans="2:18" x14ac:dyDescent="0.25">
      <c r="E142" s="19">
        <f t="shared" ref="E142:E156" si="100">IF(AND(F141&gt;0,H141&gt;0),E141+1,"")</f>
        <v>2</v>
      </c>
      <c r="F142" s="92">
        <v>30</v>
      </c>
      <c r="G142" s="92"/>
      <c r="H142" s="19">
        <v>0.06</v>
      </c>
      <c r="O142">
        <f>ROUNDUP(2*0.0175/($G$16-$J$16)*F142*SUM(H142:H148),2)</f>
        <v>-0.65</v>
      </c>
      <c r="Q142">
        <f>F142*SUM(H142:H148)</f>
        <v>7.1999999999999993</v>
      </c>
      <c r="R142" t="str">
        <f>IF(AND(F142&gt;0,H142&gt;0),CONCATENATE("+",F142,"*",SUM(H142:H148)),"")</f>
        <v>+30*0,24</v>
      </c>
    </row>
    <row r="143" spans="2:18" x14ac:dyDescent="0.25">
      <c r="E143" s="19">
        <f t="shared" si="100"/>
        <v>3</v>
      </c>
      <c r="F143" s="92">
        <v>16</v>
      </c>
      <c r="G143" s="92"/>
      <c r="H143" s="19">
        <v>0.06</v>
      </c>
      <c r="O143">
        <f>ROUNDUP(2*0.0175/($G$16-$J$16)*F143*SUM(H143:H148),2)</f>
        <v>-0.26</v>
      </c>
      <c r="Q143">
        <f>F143*SUM(H143:H148)</f>
        <v>2.88</v>
      </c>
      <c r="R143" t="str">
        <f>IF(AND(F143&gt;0,H143&gt;0),CONCATENATE("+",F143,"*",SUM(H143:H148)),"")</f>
        <v>+16*0,18</v>
      </c>
    </row>
    <row r="144" spans="2:18" x14ac:dyDescent="0.25">
      <c r="E144" s="19">
        <f t="shared" si="100"/>
        <v>4</v>
      </c>
      <c r="F144" s="89">
        <v>14</v>
      </c>
      <c r="G144" s="89"/>
      <c r="H144" s="19">
        <v>0.06</v>
      </c>
      <c r="O144">
        <f>ROUNDUP(2*0.0175/($G$16-$J$16)*F144*SUM(H144:H148),2)</f>
        <v>-0.16</v>
      </c>
      <c r="Q144">
        <f>F144*SUM(H144:H149)</f>
        <v>1.68</v>
      </c>
      <c r="R144" t="str">
        <f>IF(AND(F144&gt;0,H144&gt;0),CONCATENATE("+",F144,"*",SUM(H144:H148)),"")</f>
        <v>+14*0,12</v>
      </c>
    </row>
    <row r="145" spans="2:18" x14ac:dyDescent="0.25">
      <c r="E145" s="19">
        <v>5</v>
      </c>
      <c r="F145" s="89">
        <v>16</v>
      </c>
      <c r="G145" s="89"/>
      <c r="H145" s="19">
        <v>0.06</v>
      </c>
      <c r="O145">
        <f>ROUNDUP(2*0.0175/($G$16-$J$16)*F145*SUM(H145:H148),2)</f>
        <v>-0.09</v>
      </c>
      <c r="Q145">
        <f>F145*SUM(H145:H149)</f>
        <v>0.96</v>
      </c>
      <c r="R145" t="str">
        <f>IF(AND(F145&gt;0,H145&gt;0),CONCATENATE("+",F145,"*",SUM(H145:H148)),"")</f>
        <v>+16*0,06</v>
      </c>
    </row>
    <row r="146" spans="2:18" x14ac:dyDescent="0.25">
      <c r="E146" s="19"/>
      <c r="F146" s="89"/>
      <c r="G146" s="89"/>
      <c r="H146" s="19"/>
      <c r="O146">
        <f>ROUNDUP(2*0.0175/($G$16-$J$16)*F146*SUM(H146:H148),2)</f>
        <v>0</v>
      </c>
      <c r="Q146">
        <f>F146*SUM(H146:H149)</f>
        <v>0</v>
      </c>
      <c r="R146" t="str">
        <f>IF(AND(F146&gt;0,H146&gt;0),CONCATENATE("+",F146,"*",SUM(H146:H148)),"")</f>
        <v/>
      </c>
    </row>
    <row r="147" spans="2:18" x14ac:dyDescent="0.25">
      <c r="E147" s="19"/>
      <c r="F147" s="89"/>
      <c r="G147" s="89"/>
      <c r="H147" s="19"/>
      <c r="O147">
        <f>ROUNDUP(2*0.0175/($G$16-$J$16)*F147*SUM(H147:H148),2)</f>
        <v>0</v>
      </c>
      <c r="Q147">
        <f>F147*SUM(H147:H149)</f>
        <v>0</v>
      </c>
      <c r="R147" t="str">
        <f t="shared" ref="R147:R155" si="101">IF(AND(F147&gt;0,H147&gt;0),CONCATENATE("+",F147,"*",SUM(H147:H148)),"")</f>
        <v/>
      </c>
    </row>
    <row r="148" spans="2:18" x14ac:dyDescent="0.25">
      <c r="E148" s="19"/>
      <c r="F148" s="89"/>
      <c r="G148" s="89"/>
      <c r="H148" s="19"/>
      <c r="O148">
        <f t="shared" ref="O148:O156" si="102">ROUNDUP(2*0.0175/($G$16-$J$16)*F148*SUM(H148:H148),2)</f>
        <v>0</v>
      </c>
      <c r="Q148">
        <f t="shared" ref="Q148:Q155" si="103">F148*SUM(H148:H149)</f>
        <v>0</v>
      </c>
      <c r="R148" t="str">
        <f t="shared" si="101"/>
        <v/>
      </c>
    </row>
    <row r="149" spans="2:18" x14ac:dyDescent="0.25">
      <c r="E149" s="19"/>
      <c r="F149" s="89"/>
      <c r="G149" s="89"/>
      <c r="H149" s="19"/>
      <c r="O149">
        <f t="shared" si="102"/>
        <v>0</v>
      </c>
      <c r="Q149">
        <f t="shared" si="103"/>
        <v>0</v>
      </c>
      <c r="R149" t="str">
        <f t="shared" si="101"/>
        <v/>
      </c>
    </row>
    <row r="150" spans="2:18" x14ac:dyDescent="0.25">
      <c r="E150" s="19"/>
      <c r="F150" s="89"/>
      <c r="G150" s="89"/>
      <c r="H150" s="19"/>
      <c r="O150">
        <f t="shared" si="102"/>
        <v>0</v>
      </c>
      <c r="Q150">
        <f t="shared" si="103"/>
        <v>0</v>
      </c>
      <c r="R150" t="str">
        <f t="shared" si="101"/>
        <v/>
      </c>
    </row>
    <row r="151" spans="2:18" x14ac:dyDescent="0.25">
      <c r="E151" s="19" t="str">
        <f t="shared" si="100"/>
        <v/>
      </c>
      <c r="F151" s="89"/>
      <c r="G151" s="89"/>
      <c r="H151" s="19"/>
      <c r="O151">
        <f t="shared" si="102"/>
        <v>0</v>
      </c>
      <c r="Q151">
        <f t="shared" si="103"/>
        <v>0</v>
      </c>
      <c r="R151" t="str">
        <f t="shared" si="101"/>
        <v/>
      </c>
    </row>
    <row r="152" spans="2:18" x14ac:dyDescent="0.25">
      <c r="E152" s="19" t="str">
        <f t="shared" si="100"/>
        <v/>
      </c>
      <c r="F152" s="89"/>
      <c r="G152" s="89"/>
      <c r="H152" s="19"/>
      <c r="O152">
        <f t="shared" si="102"/>
        <v>0</v>
      </c>
      <c r="Q152">
        <f t="shared" si="103"/>
        <v>0</v>
      </c>
      <c r="R152" t="str">
        <f t="shared" si="101"/>
        <v/>
      </c>
    </row>
    <row r="153" spans="2:18" x14ac:dyDescent="0.25">
      <c r="E153" s="19" t="str">
        <f t="shared" si="100"/>
        <v/>
      </c>
      <c r="F153" s="89"/>
      <c r="G153" s="89"/>
      <c r="H153" s="19"/>
      <c r="O153">
        <f t="shared" si="102"/>
        <v>0</v>
      </c>
      <c r="Q153">
        <f t="shared" si="103"/>
        <v>0</v>
      </c>
      <c r="R153" t="str">
        <f t="shared" si="101"/>
        <v/>
      </c>
    </row>
    <row r="154" spans="2:18" x14ac:dyDescent="0.25">
      <c r="E154" s="19" t="str">
        <f t="shared" si="100"/>
        <v/>
      </c>
      <c r="F154" s="89"/>
      <c r="G154" s="89"/>
      <c r="H154" s="19"/>
      <c r="O154">
        <f t="shared" si="102"/>
        <v>0</v>
      </c>
      <c r="Q154">
        <f t="shared" si="103"/>
        <v>0</v>
      </c>
      <c r="R154" t="str">
        <f t="shared" si="101"/>
        <v/>
      </c>
    </row>
    <row r="155" spans="2:18" x14ac:dyDescent="0.25">
      <c r="E155" s="19" t="str">
        <f t="shared" si="100"/>
        <v/>
      </c>
      <c r="F155" s="89"/>
      <c r="G155" s="89"/>
      <c r="H155" s="19"/>
      <c r="O155">
        <f t="shared" si="102"/>
        <v>0</v>
      </c>
      <c r="Q155">
        <f t="shared" si="103"/>
        <v>0</v>
      </c>
      <c r="R155" t="str">
        <f t="shared" si="101"/>
        <v/>
      </c>
    </row>
    <row r="156" spans="2:18" x14ac:dyDescent="0.25">
      <c r="E156" s="19" t="str">
        <f t="shared" si="100"/>
        <v/>
      </c>
      <c r="F156" s="89"/>
      <c r="G156" s="89"/>
      <c r="H156" s="19"/>
      <c r="O156">
        <f t="shared" si="102"/>
        <v>0</v>
      </c>
      <c r="Q156">
        <f>F156*SUM(H156:H161)</f>
        <v>0</v>
      </c>
      <c r="R156" t="str">
        <f>IF(AND(F156&gt;0,H156&gt;0),CONCATENATE("+",F156,"*",SUM(H156:H161)),"")</f>
        <v/>
      </c>
    </row>
    <row r="157" spans="2:18" x14ac:dyDescent="0.25">
      <c r="B157" s="3"/>
      <c r="C157" s="3"/>
      <c r="D157" s="3"/>
      <c r="E157" s="3"/>
      <c r="F157" s="12"/>
    </row>
    <row r="158" spans="2:18" x14ac:dyDescent="0.25">
      <c r="B158" s="3"/>
      <c r="C158" s="3"/>
      <c r="D158" s="3"/>
      <c r="E158" s="3" t="s">
        <v>17</v>
      </c>
      <c r="F158" s="12"/>
    </row>
    <row r="159" spans="2:18" x14ac:dyDescent="0.25">
      <c r="F159" s="14"/>
    </row>
    <row r="160" spans="2:18" x14ac:dyDescent="0.25">
      <c r="B160" s="86" t="s">
        <v>0</v>
      </c>
      <c r="C160" s="10" t="s">
        <v>1</v>
      </c>
      <c r="D160" s="87" t="s">
        <v>2</v>
      </c>
      <c r="E160" s="88" t="str">
        <f>CONCATENATE("2*0,0175/(",F77,"-",I77,")*(",R165,R166,R167,R168,R169,R170,R171,R172,R173,R174,R175,R176,R177,R178,R179,R180,")=",ROUNDUP(2*0.0175/($G$16-$J$16)*SUM(Q165:Q180),2))</f>
        <v>2*0,0175/(24-23)*(18*0,97+8*0,91+8*0,78+10*0,65+8*0,52+10*0,39+8*0,26+10*0,26+8*0,13)=-5,03</v>
      </c>
      <c r="F160" s="88"/>
      <c r="G160" s="88"/>
      <c r="H160" s="88"/>
      <c r="I160" s="88"/>
      <c r="J160" s="88"/>
      <c r="K160" s="88"/>
    </row>
    <row r="161" spans="2:18" x14ac:dyDescent="0.25">
      <c r="B161" s="86"/>
      <c r="C161" s="16" t="s">
        <v>3</v>
      </c>
      <c r="D161" s="87"/>
      <c r="E161" s="88"/>
      <c r="F161" s="88"/>
      <c r="G161" s="88"/>
      <c r="H161" s="88"/>
      <c r="I161" s="88"/>
      <c r="J161" s="88"/>
      <c r="K161" s="88"/>
    </row>
    <row r="162" spans="2:18" x14ac:dyDescent="0.25">
      <c r="E162" s="88"/>
      <c r="F162" s="88"/>
      <c r="G162" s="88"/>
      <c r="H162" s="88"/>
      <c r="I162" s="88"/>
      <c r="J162" s="88"/>
      <c r="K162" s="88"/>
    </row>
    <row r="163" spans="2:18" x14ac:dyDescent="0.25">
      <c r="D163" s="6"/>
      <c r="E163" s="6"/>
      <c r="F163" s="7"/>
    </row>
    <row r="164" spans="2:18" ht="30" x14ac:dyDescent="0.25">
      <c r="E164" s="17" t="s">
        <v>13</v>
      </c>
      <c r="F164" s="91" t="s">
        <v>14</v>
      </c>
      <c r="G164" s="91"/>
      <c r="H164" s="18" t="s">
        <v>15</v>
      </c>
      <c r="O164" s="10"/>
      <c r="Q164">
        <f>ROUNDUP(2*0.0175/($G$16-$J$16)*SUM(M165:M172),2)</f>
        <v>0</v>
      </c>
    </row>
    <row r="165" spans="2:18" x14ac:dyDescent="0.25">
      <c r="E165" s="19">
        <v>1</v>
      </c>
      <c r="F165" s="92">
        <v>18</v>
      </c>
      <c r="G165" s="92"/>
      <c r="H165" s="19">
        <v>0.06</v>
      </c>
      <c r="O165">
        <f>ROUNDUP(2*0.0175/($G$16-$J$16)*F165*SUM(H165:H172),2)</f>
        <v>-1.57</v>
      </c>
      <c r="Q165">
        <f>F165*SUM(H165:H172)</f>
        <v>17.46</v>
      </c>
      <c r="R165" t="str">
        <f>IF(AND(F165&gt;0,H165&gt;0),CONCATENATE(F165,"*",SUM(H165:H172)),"")</f>
        <v>18*0,97</v>
      </c>
    </row>
    <row r="166" spans="2:18" x14ac:dyDescent="0.25">
      <c r="E166" s="19">
        <f t="shared" ref="E166:E180" si="104">IF(AND(F165&gt;0,H165&gt;0),E165+1,"")</f>
        <v>2</v>
      </c>
      <c r="F166" s="92">
        <v>8</v>
      </c>
      <c r="G166" s="92"/>
      <c r="H166" s="19">
        <v>0.13</v>
      </c>
      <c r="O166">
        <f>ROUNDUP(2*0.0175/($G$16-$J$16)*F166*SUM(H166:H172),2)</f>
        <v>-0.66</v>
      </c>
      <c r="Q166">
        <f>F166*SUM(H166:H172)</f>
        <v>7.28</v>
      </c>
      <c r="R166" t="str">
        <f>IF(AND(F166&gt;0,H166&gt;0),CONCATENATE("+",F166,"*",SUM(H166:H172)),"")</f>
        <v>+8*0,91</v>
      </c>
    </row>
    <row r="167" spans="2:18" x14ac:dyDescent="0.25">
      <c r="E167" s="19">
        <f t="shared" si="104"/>
        <v>3</v>
      </c>
      <c r="F167" s="92">
        <v>8</v>
      </c>
      <c r="G167" s="92"/>
      <c r="H167" s="19">
        <v>0.13</v>
      </c>
      <c r="O167">
        <f>ROUNDUP(2*0.0175/($G$16-$J$16)*F167*SUM(H167:H172),2)</f>
        <v>-0.56000000000000005</v>
      </c>
      <c r="Q167">
        <f>F167*SUM(H167:H172)</f>
        <v>6.24</v>
      </c>
      <c r="R167" t="str">
        <f>IF(AND(F167&gt;0,H167&gt;0),CONCATENATE("+",F167,"*",SUM(H167:H172)),"")</f>
        <v>+8*0,78</v>
      </c>
    </row>
    <row r="168" spans="2:18" x14ac:dyDescent="0.25">
      <c r="E168" s="19">
        <f t="shared" si="104"/>
        <v>4</v>
      </c>
      <c r="F168" s="89">
        <v>10</v>
      </c>
      <c r="G168" s="89"/>
      <c r="H168" s="19">
        <v>0.13</v>
      </c>
      <c r="O168">
        <f>ROUNDUP(2*0.0175/($G$16-$J$16)*F168*SUM(H168:H172),2)</f>
        <v>-0.59</v>
      </c>
      <c r="Q168">
        <f>F168*SUM(H168:H173)</f>
        <v>7.8000000000000007</v>
      </c>
      <c r="R168" t="str">
        <f>IF(AND(F168&gt;0,H168&gt;0),CONCATENATE("+",F168,"*",SUM(H168:H172)),"")</f>
        <v>+10*0,65</v>
      </c>
    </row>
    <row r="169" spans="2:18" x14ac:dyDescent="0.25">
      <c r="E169" s="19">
        <f t="shared" si="104"/>
        <v>5</v>
      </c>
      <c r="F169" s="89">
        <v>8</v>
      </c>
      <c r="G169" s="89"/>
      <c r="H169" s="19">
        <v>0.13</v>
      </c>
      <c r="O169">
        <f>ROUNDUP(2*0.0175/($G$16-$J$16)*F169*SUM(H169:H172),2)</f>
        <v>-0.38</v>
      </c>
      <c r="Q169">
        <f>F169*SUM(H169:H173)</f>
        <v>5.2</v>
      </c>
      <c r="R169" t="str">
        <f>IF(AND(F169&gt;0,H169&gt;0),CONCATENATE("+",F169,"*",SUM(H169:H172)),"")</f>
        <v>+8*0,52</v>
      </c>
    </row>
    <row r="170" spans="2:18" x14ac:dyDescent="0.25">
      <c r="E170" s="19">
        <f t="shared" si="104"/>
        <v>6</v>
      </c>
      <c r="F170" s="89">
        <v>10</v>
      </c>
      <c r="G170" s="89"/>
      <c r="H170" s="19">
        <v>0.13</v>
      </c>
      <c r="O170">
        <f>ROUNDUP(2*0.0175/($G$16-$J$16)*F170*SUM(H170:H172),2)</f>
        <v>-0.35</v>
      </c>
      <c r="Q170">
        <f>F170*SUM(H170:H173)</f>
        <v>5.2</v>
      </c>
      <c r="R170" t="str">
        <f>IF(AND(F170&gt;0,H170&gt;0),CONCATENATE("+",F170,"*",SUM(H170:H172)),"")</f>
        <v>+10*0,39</v>
      </c>
    </row>
    <row r="171" spans="2:18" x14ac:dyDescent="0.25">
      <c r="E171" s="19">
        <f t="shared" si="104"/>
        <v>7</v>
      </c>
      <c r="F171" s="89">
        <v>8</v>
      </c>
      <c r="G171" s="89"/>
      <c r="H171" s="19">
        <v>0.13</v>
      </c>
      <c r="O171">
        <f>ROUNDUP(2*0.0175/($G$16-$J$16)*F171*SUM(H171:H172),2)</f>
        <v>-0.19</v>
      </c>
      <c r="Q171">
        <f>F171*SUM(H171:H173)</f>
        <v>3.12</v>
      </c>
      <c r="R171" t="str">
        <f t="shared" ref="R171:R179" si="105">IF(AND(F171&gt;0,H171&gt;0),CONCATENATE("+",F171,"*",SUM(H171:H172)),"")</f>
        <v>+8*0,26</v>
      </c>
    </row>
    <row r="172" spans="2:18" x14ac:dyDescent="0.25">
      <c r="E172" s="19">
        <f t="shared" si="104"/>
        <v>8</v>
      </c>
      <c r="F172" s="89">
        <v>10</v>
      </c>
      <c r="G172" s="89"/>
      <c r="H172" s="19">
        <v>0.13</v>
      </c>
      <c r="O172">
        <f t="shared" ref="O172:O180" si="106">ROUNDUP(2*0.0175/($G$16-$J$16)*F172*SUM(H172:H172),2)</f>
        <v>-0.12</v>
      </c>
      <c r="Q172">
        <f t="shared" ref="Q172:Q179" si="107">F172*SUM(H172:H173)</f>
        <v>2.6</v>
      </c>
      <c r="R172" t="str">
        <f t="shared" si="105"/>
        <v>+10*0,26</v>
      </c>
    </row>
    <row r="173" spans="2:18" x14ac:dyDescent="0.25">
      <c r="E173" s="19">
        <f t="shared" si="104"/>
        <v>9</v>
      </c>
      <c r="F173" s="89">
        <v>8</v>
      </c>
      <c r="G173" s="89"/>
      <c r="H173" s="19">
        <v>0.13</v>
      </c>
      <c r="O173">
        <f t="shared" si="106"/>
        <v>-9.9999999999999992E-2</v>
      </c>
      <c r="Q173">
        <f t="shared" si="107"/>
        <v>1.04</v>
      </c>
      <c r="R173" t="str">
        <f t="shared" si="105"/>
        <v>+8*0,13</v>
      </c>
    </row>
    <row r="174" spans="2:18" x14ac:dyDescent="0.25">
      <c r="E174" s="19">
        <f t="shared" si="104"/>
        <v>10</v>
      </c>
      <c r="F174" s="89"/>
      <c r="G174" s="89"/>
      <c r="H174" s="19"/>
      <c r="O174">
        <f t="shared" si="106"/>
        <v>0</v>
      </c>
      <c r="Q174">
        <f t="shared" si="107"/>
        <v>0</v>
      </c>
      <c r="R174" t="str">
        <f t="shared" si="105"/>
        <v/>
      </c>
    </row>
    <row r="175" spans="2:18" x14ac:dyDescent="0.25">
      <c r="E175" s="19" t="str">
        <f t="shared" si="104"/>
        <v/>
      </c>
      <c r="F175" s="89"/>
      <c r="G175" s="89"/>
      <c r="H175" s="19"/>
      <c r="O175">
        <f t="shared" si="106"/>
        <v>0</v>
      </c>
      <c r="Q175">
        <f t="shared" si="107"/>
        <v>0</v>
      </c>
      <c r="R175" t="str">
        <f t="shared" si="105"/>
        <v/>
      </c>
    </row>
    <row r="176" spans="2:18" x14ac:dyDescent="0.25">
      <c r="E176" s="19" t="str">
        <f t="shared" si="104"/>
        <v/>
      </c>
      <c r="F176" s="89"/>
      <c r="G176" s="89"/>
      <c r="H176" s="19"/>
      <c r="O176">
        <f t="shared" si="106"/>
        <v>0</v>
      </c>
      <c r="Q176">
        <f t="shared" si="107"/>
        <v>0</v>
      </c>
      <c r="R176" t="str">
        <f t="shared" si="105"/>
        <v/>
      </c>
    </row>
    <row r="177" spans="2:18" x14ac:dyDescent="0.25">
      <c r="E177" s="19" t="str">
        <f t="shared" si="104"/>
        <v/>
      </c>
      <c r="F177" s="89"/>
      <c r="G177" s="89"/>
      <c r="H177" s="19"/>
      <c r="O177">
        <f t="shared" si="106"/>
        <v>0</v>
      </c>
      <c r="Q177">
        <f t="shared" si="107"/>
        <v>0</v>
      </c>
      <c r="R177" t="str">
        <f t="shared" si="105"/>
        <v/>
      </c>
    </row>
    <row r="178" spans="2:18" x14ac:dyDescent="0.25">
      <c r="E178" s="19" t="str">
        <f t="shared" si="104"/>
        <v/>
      </c>
      <c r="F178" s="89"/>
      <c r="G178" s="89"/>
      <c r="H178" s="19"/>
      <c r="O178">
        <f t="shared" si="106"/>
        <v>0</v>
      </c>
      <c r="Q178">
        <f t="shared" si="107"/>
        <v>0</v>
      </c>
      <c r="R178" t="str">
        <f t="shared" si="105"/>
        <v/>
      </c>
    </row>
    <row r="179" spans="2:18" x14ac:dyDescent="0.25">
      <c r="E179" s="19" t="str">
        <f t="shared" si="104"/>
        <v/>
      </c>
      <c r="F179" s="89"/>
      <c r="G179" s="89"/>
      <c r="H179" s="19"/>
      <c r="O179">
        <f t="shared" si="106"/>
        <v>0</v>
      </c>
      <c r="Q179">
        <f t="shared" si="107"/>
        <v>0</v>
      </c>
      <c r="R179" t="str">
        <f t="shared" si="105"/>
        <v/>
      </c>
    </row>
    <row r="180" spans="2:18" x14ac:dyDescent="0.25">
      <c r="E180" s="19" t="str">
        <f t="shared" si="104"/>
        <v/>
      </c>
      <c r="F180" s="89"/>
      <c r="G180" s="89"/>
      <c r="H180" s="19"/>
      <c r="O180">
        <f t="shared" si="106"/>
        <v>0</v>
      </c>
      <c r="Q180">
        <f>F180*SUM(H180:H183)</f>
        <v>0</v>
      </c>
      <c r="R180" t="str">
        <f>IF(AND(F180&gt;0,H180&gt;0),CONCATENATE("+",F180,"*",SUM(H180:H183)),"")</f>
        <v/>
      </c>
    </row>
    <row r="181" spans="2:18" x14ac:dyDescent="0.25">
      <c r="E181" t="s">
        <v>17</v>
      </c>
      <c r="F181" s="14"/>
    </row>
    <row r="182" spans="2:18" x14ac:dyDescent="0.25">
      <c r="E182" t="s">
        <v>16</v>
      </c>
      <c r="F182" s="14"/>
    </row>
    <row r="183" spans="2:18" x14ac:dyDescent="0.25">
      <c r="F183" s="14"/>
    </row>
    <row r="185" spans="2:18" x14ac:dyDescent="0.25">
      <c r="B185" s="86" t="s">
        <v>0</v>
      </c>
      <c r="C185" s="10" t="s">
        <v>1</v>
      </c>
      <c r="D185" s="87" t="s">
        <v>2</v>
      </c>
      <c r="E185" s="88" t="e">
        <f>CONCATENATE("2*0,0175/(",#REF!,"-",#REF!,")*(",R190,R191,R192,R193,R194,R195,R196,R197,R198,R199,R200,R201,R202,R203,R204,R205,")=",ROUNDUP(2*0.0175/($G$16-$J$16)*SUM(Q190:Q205),2))</f>
        <v>#REF!</v>
      </c>
      <c r="F185" s="88"/>
      <c r="G185" s="88"/>
      <c r="H185" s="88"/>
      <c r="I185" s="88"/>
      <c r="J185" s="88"/>
      <c r="K185" s="90"/>
    </row>
    <row r="186" spans="2:18" x14ac:dyDescent="0.25">
      <c r="B186" s="86"/>
      <c r="C186" s="16" t="s">
        <v>3</v>
      </c>
      <c r="D186" s="87"/>
      <c r="E186" s="88"/>
      <c r="F186" s="88"/>
      <c r="G186" s="88"/>
      <c r="H186" s="88"/>
      <c r="I186" s="88"/>
      <c r="J186" s="88"/>
      <c r="K186" s="90"/>
    </row>
    <row r="187" spans="2:18" x14ac:dyDescent="0.25">
      <c r="E187" s="90"/>
      <c r="F187" s="90"/>
      <c r="G187" s="90"/>
      <c r="H187" s="90"/>
      <c r="I187" s="90"/>
      <c r="J187" s="90"/>
      <c r="K187" s="90"/>
    </row>
    <row r="188" spans="2:18" x14ac:dyDescent="0.25">
      <c r="D188" s="6"/>
      <c r="E188" s="6"/>
      <c r="F188" s="7"/>
    </row>
    <row r="189" spans="2:18" ht="30" x14ac:dyDescent="0.25">
      <c r="E189" s="17" t="s">
        <v>13</v>
      </c>
      <c r="F189" s="91" t="s">
        <v>14</v>
      </c>
      <c r="G189" s="91"/>
      <c r="H189" s="18" t="s">
        <v>15</v>
      </c>
      <c r="O189" s="10"/>
      <c r="Q189">
        <f>ROUNDUP(2*0.0175/($G$16-$J$16)*SUM(M190:M197),2)</f>
        <v>0</v>
      </c>
    </row>
    <row r="190" spans="2:18" x14ac:dyDescent="0.25">
      <c r="E190" s="19">
        <v>1</v>
      </c>
      <c r="F190" s="92">
        <v>20</v>
      </c>
      <c r="G190" s="92"/>
      <c r="H190" s="19">
        <v>0.13</v>
      </c>
      <c r="O190">
        <f>ROUNDUP(2*0.0175/($G$16-$J$16)*F190*SUM(H190:H197),2)</f>
        <v>-1.75</v>
      </c>
      <c r="Q190">
        <f>F190*SUM(H190:H197)</f>
        <v>19.400000000000002</v>
      </c>
      <c r="R190" t="str">
        <f>IF(AND(F190&gt;0,H190&gt;0),CONCATENATE(F190,"*",SUM(H190:H197)),"")</f>
        <v>20*0,97</v>
      </c>
    </row>
    <row r="191" spans="2:18" x14ac:dyDescent="0.25">
      <c r="E191" s="19">
        <f>IF(AND(F190&gt;0,H190&gt;0),E190+1,"")</f>
        <v>2</v>
      </c>
      <c r="F191" s="92">
        <v>8</v>
      </c>
      <c r="G191" s="92"/>
      <c r="H191" s="19">
        <v>0.13</v>
      </c>
      <c r="O191">
        <f>ROUNDUP(2*0.0175/($G$16-$J$16)*F191*SUM(H191:H197),2)</f>
        <v>-0.61</v>
      </c>
      <c r="Q191">
        <f>F191*SUM(H191:H197)</f>
        <v>6.7200000000000006</v>
      </c>
      <c r="R191" t="str">
        <f>IF(AND(F191&gt;0,H191&gt;0),CONCATENATE("+",F191,"*",SUM(H191:H197)),"")</f>
        <v>+8*0,84</v>
      </c>
    </row>
    <row r="192" spans="2:18" x14ac:dyDescent="0.25">
      <c r="E192" s="19">
        <f>IF(AND(F191&gt;0,H191&gt;0),E191+1,"")</f>
        <v>3</v>
      </c>
      <c r="F192" s="92">
        <v>10</v>
      </c>
      <c r="G192" s="92"/>
      <c r="H192" s="19">
        <v>0.13</v>
      </c>
      <c r="O192">
        <f>ROUNDUP(2*0.0175/($G$16-$J$16)*F192*SUM(H192:H197),2)</f>
        <v>-0.64</v>
      </c>
      <c r="Q192">
        <f>F192*SUM(H192:H197)</f>
        <v>7.1000000000000005</v>
      </c>
      <c r="R192" t="str">
        <f>IF(AND(F192&gt;0,H192&gt;0),CONCATENATE("+",F192,"*",SUM(H192:H197)),"")</f>
        <v>+10*0,71</v>
      </c>
    </row>
    <row r="193" spans="5:18" x14ac:dyDescent="0.25">
      <c r="E193" s="19">
        <f>IF(AND(F192&gt;0,H192&gt;0),E192+1,"")</f>
        <v>4</v>
      </c>
      <c r="F193" s="89">
        <v>8</v>
      </c>
      <c r="G193" s="89"/>
      <c r="H193" s="19">
        <v>0.13</v>
      </c>
      <c r="O193">
        <f>ROUNDUP(2*0.0175/($G$16-$J$16)*F193*SUM(H193:H197),2)</f>
        <v>-0.42</v>
      </c>
      <c r="Q193">
        <f>F193*SUM(H193:H198)</f>
        <v>5.6800000000000006</v>
      </c>
      <c r="R193" t="str">
        <f>IF(AND(F193&gt;0,H193&gt;0),CONCATENATE("+",F193,"*",SUM(H193:H197)),"")</f>
        <v>+8*0,58</v>
      </c>
    </row>
    <row r="194" spans="5:18" x14ac:dyDescent="0.25">
      <c r="E194" s="19">
        <v>5</v>
      </c>
      <c r="F194" s="89">
        <v>8</v>
      </c>
      <c r="G194" s="89"/>
      <c r="H194" s="19">
        <v>0.06</v>
      </c>
      <c r="O194">
        <f>ROUNDUP(2*0.0175/($G$16-$J$16)*F194*SUM(H194:H197),2)</f>
        <v>-0.33</v>
      </c>
      <c r="Q194">
        <f>F194*SUM(H194:H198)</f>
        <v>4.6400000000000006</v>
      </c>
      <c r="R194" t="str">
        <f>IF(AND(F194&gt;0,H194&gt;0),CONCATENATE("+",F194,"*",SUM(H194:H197)),"")</f>
        <v>+8*0,45</v>
      </c>
    </row>
    <row r="195" spans="5:18" x14ac:dyDescent="0.25">
      <c r="E195" s="19">
        <v>6</v>
      </c>
      <c r="F195" s="89">
        <v>10</v>
      </c>
      <c r="G195" s="89"/>
      <c r="H195" s="19">
        <v>0.13</v>
      </c>
      <c r="O195">
        <f>ROUNDUP(2*0.0175/($G$16-$J$16)*F195*SUM(H195:H197),2)</f>
        <v>-0.35</v>
      </c>
      <c r="Q195">
        <f>F195*SUM(H195:H198)</f>
        <v>5.2</v>
      </c>
      <c r="R195" t="str">
        <f>IF(AND(F195&gt;0,H195&gt;0),CONCATENATE("+",F195,"*",SUM(H195:H197)),"")</f>
        <v>+10*0,39</v>
      </c>
    </row>
    <row r="196" spans="5:18" x14ac:dyDescent="0.25">
      <c r="E196" s="19">
        <v>7</v>
      </c>
      <c r="F196" s="89">
        <v>10</v>
      </c>
      <c r="G196" s="89"/>
      <c r="H196" s="19">
        <v>0.13</v>
      </c>
      <c r="O196">
        <f>ROUNDUP(2*0.0175/($G$16-$J$16)*F196*SUM(H196:H197),2)</f>
        <v>-0.24000000000000002</v>
      </c>
      <c r="Q196">
        <f>F196*SUM(H196:H198)</f>
        <v>3.9000000000000004</v>
      </c>
      <c r="R196" t="str">
        <f t="shared" ref="R196:R204" si="108">IF(AND(F196&gt;0,H196&gt;0),CONCATENATE("+",F196,"*",SUM(H196:H197)),"")</f>
        <v>+10*0,26</v>
      </c>
    </row>
    <row r="197" spans="5:18" x14ac:dyDescent="0.25">
      <c r="E197" s="19">
        <f t="shared" ref="E197:E205" si="109">IF(AND(F196&gt;0,H196&gt;0),E196+1,"")</f>
        <v>8</v>
      </c>
      <c r="F197" s="89">
        <v>8</v>
      </c>
      <c r="G197" s="89"/>
      <c r="H197" s="19">
        <v>0.13</v>
      </c>
      <c r="O197">
        <f t="shared" ref="O197:O205" si="110">ROUNDUP(2*0.0175/($G$16-$J$16)*F197*SUM(H197:H197),2)</f>
        <v>-9.9999999999999992E-2</v>
      </c>
      <c r="Q197">
        <f t="shared" ref="Q197:Q204" si="111">F197*SUM(H197:H198)</f>
        <v>2.08</v>
      </c>
      <c r="R197" t="str">
        <f t="shared" si="108"/>
        <v>+8*0,26</v>
      </c>
    </row>
    <row r="198" spans="5:18" x14ac:dyDescent="0.25">
      <c r="E198" s="19">
        <f t="shared" si="109"/>
        <v>9</v>
      </c>
      <c r="F198" s="89">
        <v>10</v>
      </c>
      <c r="G198" s="89"/>
      <c r="H198" s="19">
        <v>0.13</v>
      </c>
      <c r="O198">
        <f t="shared" si="110"/>
        <v>-0.12</v>
      </c>
      <c r="Q198">
        <f t="shared" si="111"/>
        <v>2.6</v>
      </c>
      <c r="R198" t="str">
        <f t="shared" si="108"/>
        <v>+10*0,26</v>
      </c>
    </row>
    <row r="199" spans="5:18" x14ac:dyDescent="0.25">
      <c r="E199" s="19">
        <f t="shared" si="109"/>
        <v>10</v>
      </c>
      <c r="F199" s="89">
        <v>8</v>
      </c>
      <c r="G199" s="89"/>
      <c r="H199" s="19">
        <v>0.13</v>
      </c>
      <c r="O199">
        <f t="shared" si="110"/>
        <v>-9.9999999999999992E-2</v>
      </c>
      <c r="Q199">
        <f t="shared" si="111"/>
        <v>1.04</v>
      </c>
      <c r="R199" t="str">
        <f t="shared" si="108"/>
        <v>+8*0,13</v>
      </c>
    </row>
    <row r="200" spans="5:18" x14ac:dyDescent="0.25">
      <c r="E200" s="19">
        <f t="shared" si="109"/>
        <v>11</v>
      </c>
      <c r="F200" s="89"/>
      <c r="G200" s="89"/>
      <c r="H200" s="19"/>
      <c r="O200">
        <f t="shared" si="110"/>
        <v>0</v>
      </c>
      <c r="Q200">
        <f t="shared" si="111"/>
        <v>0</v>
      </c>
      <c r="R200" t="str">
        <f t="shared" si="108"/>
        <v/>
      </c>
    </row>
    <row r="201" spans="5:18" x14ac:dyDescent="0.25">
      <c r="E201" s="19" t="str">
        <f t="shared" si="109"/>
        <v/>
      </c>
      <c r="F201" s="89"/>
      <c r="G201" s="89"/>
      <c r="H201" s="19"/>
      <c r="O201">
        <f t="shared" si="110"/>
        <v>0</v>
      </c>
      <c r="Q201">
        <f t="shared" si="111"/>
        <v>0</v>
      </c>
      <c r="R201" t="str">
        <f t="shared" si="108"/>
        <v/>
      </c>
    </row>
    <row r="202" spans="5:18" x14ac:dyDescent="0.25">
      <c r="E202" s="19" t="str">
        <f t="shared" si="109"/>
        <v/>
      </c>
      <c r="F202" s="89"/>
      <c r="G202" s="89"/>
      <c r="H202" s="19"/>
      <c r="O202">
        <f t="shared" si="110"/>
        <v>0</v>
      </c>
      <c r="Q202">
        <f t="shared" si="111"/>
        <v>0</v>
      </c>
      <c r="R202" t="str">
        <f t="shared" si="108"/>
        <v/>
      </c>
    </row>
    <row r="203" spans="5:18" x14ac:dyDescent="0.25">
      <c r="E203" s="19" t="str">
        <f t="shared" si="109"/>
        <v/>
      </c>
      <c r="F203" s="89"/>
      <c r="G203" s="89"/>
      <c r="H203" s="19"/>
      <c r="O203">
        <f t="shared" si="110"/>
        <v>0</v>
      </c>
      <c r="Q203">
        <f t="shared" si="111"/>
        <v>0</v>
      </c>
      <c r="R203" t="str">
        <f t="shared" si="108"/>
        <v/>
      </c>
    </row>
    <row r="204" spans="5:18" x14ac:dyDescent="0.25">
      <c r="E204" s="19" t="str">
        <f t="shared" si="109"/>
        <v/>
      </c>
      <c r="F204" s="89"/>
      <c r="G204" s="89"/>
      <c r="H204" s="19"/>
      <c r="O204">
        <f t="shared" si="110"/>
        <v>0</v>
      </c>
      <c r="Q204">
        <f t="shared" si="111"/>
        <v>0</v>
      </c>
      <c r="R204" t="str">
        <f t="shared" si="108"/>
        <v/>
      </c>
    </row>
    <row r="205" spans="5:18" x14ac:dyDescent="0.25">
      <c r="E205" s="19" t="str">
        <f t="shared" si="109"/>
        <v/>
      </c>
      <c r="F205" s="89"/>
      <c r="G205" s="89"/>
      <c r="H205" s="19"/>
      <c r="O205">
        <f t="shared" si="110"/>
        <v>0</v>
      </c>
      <c r="Q205">
        <f>F205*SUM(H205:H210)</f>
        <v>0</v>
      </c>
      <c r="R205" t="str">
        <f>IF(AND(F205&gt;0,H205&gt;0),CONCATENATE("+",F205,"*",SUM(H205:H210)),"")</f>
        <v/>
      </c>
    </row>
    <row r="206" spans="5:18" x14ac:dyDescent="0.25">
      <c r="E206" t="s">
        <v>17</v>
      </c>
      <c r="F206" s="14"/>
    </row>
    <row r="207" spans="5:18" x14ac:dyDescent="0.25">
      <c r="E207" t="s">
        <v>16</v>
      </c>
      <c r="F207" s="14"/>
    </row>
    <row r="209" spans="2:18" x14ac:dyDescent="0.25">
      <c r="B209" s="86" t="s">
        <v>0</v>
      </c>
      <c r="C209" s="10" t="s">
        <v>1</v>
      </c>
      <c r="D209" s="87" t="s">
        <v>2</v>
      </c>
      <c r="E209" s="88" t="e">
        <f>CONCATENATE("2*0,0175/(",#REF!,"-",#REF!,")*(",R214,R215,R216,R217,R218,R219,R220,R221,R222,R223,R224,R225,R226,R227,R228,R229,")=",ROUNDUP(2*0.0175/($G$16-$J$16)*SUM(Q214:Q229),2))</f>
        <v>#REF!</v>
      </c>
      <c r="F209" s="88"/>
      <c r="G209" s="88"/>
      <c r="H209" s="88"/>
      <c r="I209" s="88"/>
      <c r="J209" s="88"/>
      <c r="K209" s="88"/>
    </row>
    <row r="210" spans="2:18" x14ac:dyDescent="0.25">
      <c r="B210" s="86"/>
      <c r="C210" s="16" t="s">
        <v>3</v>
      </c>
      <c r="D210" s="87"/>
      <c r="E210" s="88"/>
      <c r="F210" s="88"/>
      <c r="G210" s="88"/>
      <c r="H210" s="88"/>
      <c r="I210" s="88"/>
      <c r="J210" s="88"/>
      <c r="K210" s="88"/>
    </row>
    <row r="211" spans="2:18" x14ac:dyDescent="0.25">
      <c r="E211" s="88"/>
      <c r="F211" s="88"/>
      <c r="G211" s="88"/>
      <c r="H211" s="88"/>
      <c r="I211" s="88"/>
      <c r="J211" s="88"/>
      <c r="K211" s="88"/>
    </row>
    <row r="212" spans="2:18" x14ac:dyDescent="0.25">
      <c r="D212" s="6"/>
      <c r="E212" s="6"/>
      <c r="F212" s="7"/>
    </row>
    <row r="213" spans="2:18" ht="30" x14ac:dyDescent="0.25">
      <c r="E213" s="17" t="s">
        <v>13</v>
      </c>
      <c r="F213" s="91" t="s">
        <v>14</v>
      </c>
      <c r="G213" s="91"/>
      <c r="H213" s="18" t="s">
        <v>15</v>
      </c>
      <c r="O213" s="10"/>
      <c r="Q213">
        <f>ROUNDUP(2*0.0175/($G$16-$J$16)*SUM(M214:M221),2)</f>
        <v>0</v>
      </c>
    </row>
    <row r="214" spans="2:18" x14ac:dyDescent="0.25">
      <c r="E214" s="19">
        <v>1</v>
      </c>
      <c r="F214" s="92">
        <v>22</v>
      </c>
      <c r="G214" s="92"/>
      <c r="H214" s="19">
        <v>0.06</v>
      </c>
      <c r="O214">
        <f>ROUNDUP(2*0.0175/($G$16-$J$16)*F214*SUM(H214:H221),2)</f>
        <v>-1.92</v>
      </c>
      <c r="Q214">
        <f>F214*SUM(H214:H221)</f>
        <v>21.340000000000003</v>
      </c>
      <c r="R214" t="str">
        <f>IF(AND(F214&gt;0,H214&gt;0),CONCATENATE(F214,"*",SUM(H214:H221)),"")</f>
        <v>22*0,97</v>
      </c>
    </row>
    <row r="215" spans="2:18" x14ac:dyDescent="0.25">
      <c r="E215" s="19">
        <f t="shared" ref="E215:E229" si="112">IF(AND(F214&gt;0,H214&gt;0),E214+1,"")</f>
        <v>2</v>
      </c>
      <c r="F215" s="92">
        <v>8</v>
      </c>
      <c r="G215" s="92"/>
      <c r="H215" s="19">
        <v>0.13</v>
      </c>
      <c r="O215">
        <f>ROUNDUP(2*0.0175/($G$16-$J$16)*F215*SUM(H215:H221),2)</f>
        <v>-0.66</v>
      </c>
      <c r="Q215">
        <f>F215*SUM(H215:H221)</f>
        <v>7.28</v>
      </c>
      <c r="R215" t="str">
        <f>IF(AND(F215&gt;0,H215&gt;0),CONCATENATE("+",F215,"*",SUM(H215:H221)),"")</f>
        <v>+8*0,91</v>
      </c>
    </row>
    <row r="216" spans="2:18" x14ac:dyDescent="0.25">
      <c r="E216" s="19">
        <f t="shared" si="112"/>
        <v>3</v>
      </c>
      <c r="F216" s="92">
        <v>8</v>
      </c>
      <c r="G216" s="92"/>
      <c r="H216" s="19">
        <v>0.13</v>
      </c>
      <c r="O216">
        <f>ROUNDUP(2*0.0175/($G$16-$J$16)*F216*SUM(H216:H221),2)</f>
        <v>-0.56000000000000005</v>
      </c>
      <c r="Q216">
        <f>F216*SUM(H216:H221)</f>
        <v>6.24</v>
      </c>
      <c r="R216" t="str">
        <f>IF(AND(F216&gt;0,H216&gt;0),CONCATENATE("+",F216,"*",SUM(H216:H221)),"")</f>
        <v>+8*0,78</v>
      </c>
    </row>
    <row r="217" spans="2:18" x14ac:dyDescent="0.25">
      <c r="E217" s="19">
        <f t="shared" si="112"/>
        <v>4</v>
      </c>
      <c r="F217" s="89">
        <v>10</v>
      </c>
      <c r="G217" s="89"/>
      <c r="H217" s="19">
        <v>0.13</v>
      </c>
      <c r="O217">
        <f>ROUNDUP(2*0.0175/($G$16-$J$16)*F217*SUM(H217:H221),2)</f>
        <v>-0.59</v>
      </c>
      <c r="Q217">
        <f>F217*SUM(H217:H222)</f>
        <v>7.8000000000000007</v>
      </c>
      <c r="R217" t="str">
        <f>IF(AND(F217&gt;0,H217&gt;0),CONCATENATE("+",F217,"*",SUM(H217:H221)),"")</f>
        <v>+10*0,65</v>
      </c>
    </row>
    <row r="218" spans="2:18" x14ac:dyDescent="0.25">
      <c r="E218" s="19">
        <f t="shared" si="112"/>
        <v>5</v>
      </c>
      <c r="F218" s="89">
        <v>8</v>
      </c>
      <c r="G218" s="89"/>
      <c r="H218" s="19">
        <v>0.13</v>
      </c>
      <c r="O218">
        <f>ROUNDUP(2*0.0175/($G$16-$J$16)*F218*SUM(H218:H221),2)</f>
        <v>-0.38</v>
      </c>
      <c r="Q218">
        <f>F218*SUM(H218:H222)</f>
        <v>5.2</v>
      </c>
      <c r="R218" t="str">
        <f>IF(AND(F218&gt;0,H218&gt;0),CONCATENATE("+",F218,"*",SUM(H218:H221)),"")</f>
        <v>+8*0,52</v>
      </c>
    </row>
    <row r="219" spans="2:18" x14ac:dyDescent="0.25">
      <c r="E219" s="19">
        <f t="shared" si="112"/>
        <v>6</v>
      </c>
      <c r="F219" s="89">
        <v>10</v>
      </c>
      <c r="G219" s="89"/>
      <c r="H219" s="19">
        <v>0.13</v>
      </c>
      <c r="O219">
        <f>ROUNDUP(2*0.0175/($G$16-$J$16)*F219*SUM(H219:H221),2)</f>
        <v>-0.35</v>
      </c>
      <c r="Q219">
        <f>F219*SUM(H219:H222)</f>
        <v>5.2</v>
      </c>
      <c r="R219" t="str">
        <f>IF(AND(F219&gt;0,H219&gt;0),CONCATENATE("+",F219,"*",SUM(H219:H221)),"")</f>
        <v>+10*0,39</v>
      </c>
    </row>
    <row r="220" spans="2:18" x14ac:dyDescent="0.25">
      <c r="E220" s="19">
        <f t="shared" si="112"/>
        <v>7</v>
      </c>
      <c r="F220" s="89">
        <v>8</v>
      </c>
      <c r="G220" s="89"/>
      <c r="H220" s="19">
        <v>0.13</v>
      </c>
      <c r="O220">
        <f>ROUNDUP(2*0.0175/($G$16-$J$16)*F220*SUM(H220:H221),2)</f>
        <v>-0.19</v>
      </c>
      <c r="Q220">
        <f>F220*SUM(H220:H222)</f>
        <v>3.12</v>
      </c>
      <c r="R220" t="str">
        <f t="shared" ref="R220:R228" si="113">IF(AND(F220&gt;0,H220&gt;0),CONCATENATE("+",F220,"*",SUM(H220:H221)),"")</f>
        <v>+8*0,26</v>
      </c>
    </row>
    <row r="221" spans="2:18" x14ac:dyDescent="0.25">
      <c r="E221" s="19">
        <f t="shared" si="112"/>
        <v>8</v>
      </c>
      <c r="F221" s="89">
        <v>10</v>
      </c>
      <c r="G221" s="89"/>
      <c r="H221" s="19">
        <v>0.13</v>
      </c>
      <c r="O221">
        <f t="shared" ref="O221:O229" si="114">ROUNDUP(2*0.0175/($G$16-$J$16)*F221*SUM(H221:H221),2)</f>
        <v>-0.12</v>
      </c>
      <c r="Q221">
        <f t="shared" ref="Q221:Q228" si="115">F221*SUM(H221:H222)</f>
        <v>2.6</v>
      </c>
      <c r="R221" t="str">
        <f t="shared" si="113"/>
        <v>+10*0,26</v>
      </c>
    </row>
    <row r="222" spans="2:18" x14ac:dyDescent="0.25">
      <c r="E222" s="19">
        <f t="shared" si="112"/>
        <v>9</v>
      </c>
      <c r="F222" s="89">
        <v>8</v>
      </c>
      <c r="G222" s="89"/>
      <c r="H222" s="19">
        <v>0.13</v>
      </c>
      <c r="O222">
        <f t="shared" si="114"/>
        <v>-9.9999999999999992E-2</v>
      </c>
      <c r="Q222">
        <f t="shared" si="115"/>
        <v>1.04</v>
      </c>
      <c r="R222" t="str">
        <f t="shared" si="113"/>
        <v>+8*0,13</v>
      </c>
    </row>
    <row r="223" spans="2:18" x14ac:dyDescent="0.25">
      <c r="E223" s="19">
        <f t="shared" si="112"/>
        <v>10</v>
      </c>
      <c r="F223" s="89"/>
      <c r="G223" s="89"/>
      <c r="H223" s="19"/>
      <c r="O223">
        <f t="shared" si="114"/>
        <v>0</v>
      </c>
      <c r="Q223">
        <f t="shared" si="115"/>
        <v>0</v>
      </c>
      <c r="R223" t="str">
        <f t="shared" si="113"/>
        <v/>
      </c>
    </row>
    <row r="224" spans="2:18" x14ac:dyDescent="0.25">
      <c r="E224" s="19" t="str">
        <f t="shared" si="112"/>
        <v/>
      </c>
      <c r="F224" s="89"/>
      <c r="G224" s="89"/>
      <c r="H224" s="19"/>
      <c r="O224">
        <f t="shared" si="114"/>
        <v>0</v>
      </c>
      <c r="Q224">
        <f t="shared" si="115"/>
        <v>0</v>
      </c>
      <c r="R224" t="str">
        <f t="shared" si="113"/>
        <v/>
      </c>
    </row>
    <row r="225" spans="2:18" x14ac:dyDescent="0.25">
      <c r="E225" s="19" t="str">
        <f t="shared" si="112"/>
        <v/>
      </c>
      <c r="F225" s="89"/>
      <c r="G225" s="89"/>
      <c r="H225" s="19"/>
      <c r="O225">
        <f t="shared" si="114"/>
        <v>0</v>
      </c>
      <c r="Q225">
        <f t="shared" si="115"/>
        <v>0</v>
      </c>
      <c r="R225" t="str">
        <f t="shared" si="113"/>
        <v/>
      </c>
    </row>
    <row r="226" spans="2:18" x14ac:dyDescent="0.25">
      <c r="E226" s="19" t="str">
        <f t="shared" si="112"/>
        <v/>
      </c>
      <c r="F226" s="89"/>
      <c r="G226" s="89"/>
      <c r="H226" s="19"/>
      <c r="O226">
        <f t="shared" si="114"/>
        <v>0</v>
      </c>
      <c r="Q226">
        <f t="shared" si="115"/>
        <v>0</v>
      </c>
      <c r="R226" t="str">
        <f t="shared" si="113"/>
        <v/>
      </c>
    </row>
    <row r="227" spans="2:18" x14ac:dyDescent="0.25">
      <c r="E227" s="19" t="str">
        <f t="shared" si="112"/>
        <v/>
      </c>
      <c r="F227" s="89"/>
      <c r="G227" s="89"/>
      <c r="H227" s="19"/>
      <c r="O227">
        <f t="shared" si="114"/>
        <v>0</v>
      </c>
      <c r="Q227">
        <f t="shared" si="115"/>
        <v>0</v>
      </c>
      <c r="R227" t="str">
        <f t="shared" si="113"/>
        <v/>
      </c>
    </row>
    <row r="228" spans="2:18" x14ac:dyDescent="0.25">
      <c r="E228" s="19" t="str">
        <f t="shared" si="112"/>
        <v/>
      </c>
      <c r="F228" s="89"/>
      <c r="G228" s="89"/>
      <c r="H228" s="19"/>
      <c r="O228">
        <f t="shared" si="114"/>
        <v>0</v>
      </c>
      <c r="Q228">
        <f t="shared" si="115"/>
        <v>0</v>
      </c>
      <c r="R228" t="str">
        <f t="shared" si="113"/>
        <v/>
      </c>
    </row>
    <row r="229" spans="2:18" x14ac:dyDescent="0.25">
      <c r="E229" s="19" t="str">
        <f t="shared" si="112"/>
        <v/>
      </c>
      <c r="F229" s="89"/>
      <c r="G229" s="89"/>
      <c r="H229" s="19"/>
      <c r="O229">
        <f t="shared" si="114"/>
        <v>0</v>
      </c>
      <c r="Q229">
        <f>F229*SUM(H229:H232)</f>
        <v>0</v>
      </c>
      <c r="R229" t="str">
        <f>IF(AND(F229&gt;0,H229&gt;0),CONCATENATE("+",F229,"*",SUM(H229:H232)),"")</f>
        <v/>
      </c>
    </row>
    <row r="230" spans="2:18" x14ac:dyDescent="0.25">
      <c r="E230" t="s">
        <v>17</v>
      </c>
      <c r="F230" s="14"/>
    </row>
    <row r="231" spans="2:18" x14ac:dyDescent="0.25">
      <c r="E231" t="s">
        <v>16</v>
      </c>
      <c r="F231" s="14"/>
    </row>
    <row r="234" spans="2:18" x14ac:dyDescent="0.25">
      <c r="B234" s="86" t="s">
        <v>0</v>
      </c>
      <c r="C234" s="10" t="s">
        <v>1</v>
      </c>
      <c r="D234" s="87" t="s">
        <v>2</v>
      </c>
      <c r="E234" s="88" t="str">
        <f>CONCATENATE("2*0,0175/(",F139,"-",I139,")*(",R239,R240,R241,R242,R243,R244,R245,R246,R247,R248,R249,R250,R251,R252,R253,R254,")=",ROUNDUP(2*0.0175/($G$16-$J$16)*SUM(Q239:Q254),2))</f>
        <v>2*0,0175/(-)*(23*0,97+8*0,84+10*0,71+8*0,58+8*0,45+10*0,39+10*0,26+8*0,26+10*0,26+8*0,13)=-5,5</v>
      </c>
      <c r="F234" s="88"/>
      <c r="G234" s="88"/>
      <c r="H234" s="88"/>
      <c r="I234" s="88"/>
      <c r="J234" s="88"/>
      <c r="K234" s="90"/>
    </row>
    <row r="235" spans="2:18" x14ac:dyDescent="0.25">
      <c r="B235" s="86"/>
      <c r="C235" s="16" t="s">
        <v>3</v>
      </c>
      <c r="D235" s="87"/>
      <c r="E235" s="88"/>
      <c r="F235" s="88"/>
      <c r="G235" s="88"/>
      <c r="H235" s="88"/>
      <c r="I235" s="88"/>
      <c r="J235" s="88"/>
      <c r="K235" s="90"/>
    </row>
    <row r="236" spans="2:18" x14ac:dyDescent="0.25">
      <c r="E236" s="90"/>
      <c r="F236" s="90"/>
      <c r="G236" s="90"/>
      <c r="H236" s="90"/>
      <c r="I236" s="90"/>
      <c r="J236" s="90"/>
      <c r="K236" s="90"/>
    </row>
    <row r="237" spans="2:18" x14ac:dyDescent="0.25">
      <c r="D237" s="6"/>
      <c r="E237" s="6"/>
      <c r="F237" s="7"/>
    </row>
    <row r="238" spans="2:18" ht="30" x14ac:dyDescent="0.25">
      <c r="E238" s="17" t="s">
        <v>13</v>
      </c>
      <c r="F238" s="91" t="s">
        <v>14</v>
      </c>
      <c r="G238" s="91"/>
      <c r="H238" s="18" t="s">
        <v>15</v>
      </c>
      <c r="O238" s="10"/>
      <c r="Q238">
        <f>ROUNDUP(2*0.0175/($G$16-$J$16)*SUM(M239:M246),2)</f>
        <v>0</v>
      </c>
    </row>
    <row r="239" spans="2:18" x14ac:dyDescent="0.25">
      <c r="E239" s="19">
        <v>1</v>
      </c>
      <c r="F239" s="92">
        <v>23</v>
      </c>
      <c r="G239" s="92"/>
      <c r="H239" s="19">
        <v>0.13</v>
      </c>
      <c r="O239">
        <f>ROUNDUP(2*0.0175/($G$16-$J$16)*F239*SUM(H239:H246),2)</f>
        <v>-2.0099999999999998</v>
      </c>
      <c r="Q239">
        <f>F239*SUM(H239:H246)</f>
        <v>22.310000000000002</v>
      </c>
      <c r="R239" t="str">
        <f>IF(AND(F239&gt;0,H239&gt;0),CONCATENATE(F239,"*",SUM(H239:H246)),"")</f>
        <v>23*0,97</v>
      </c>
    </row>
    <row r="240" spans="2:18" x14ac:dyDescent="0.25">
      <c r="E240" s="19">
        <f>IF(AND(F239&gt;0,H239&gt;0),E239+1,"")</f>
        <v>2</v>
      </c>
      <c r="F240" s="92">
        <v>8</v>
      </c>
      <c r="G240" s="92"/>
      <c r="H240" s="19">
        <v>0.13</v>
      </c>
      <c r="O240">
        <f>ROUNDUP(2*0.0175/($G$16-$J$16)*F240*SUM(H240:H246),2)</f>
        <v>-0.61</v>
      </c>
      <c r="Q240">
        <f>F240*SUM(H240:H246)</f>
        <v>6.7200000000000006</v>
      </c>
      <c r="R240" t="str">
        <f>IF(AND(F240&gt;0,H240&gt;0),CONCATENATE("+",F240,"*",SUM(H240:H246)),"")</f>
        <v>+8*0,84</v>
      </c>
    </row>
    <row r="241" spans="5:18" x14ac:dyDescent="0.25">
      <c r="E241" s="19">
        <f>IF(AND(F240&gt;0,H240&gt;0),E240+1,"")</f>
        <v>3</v>
      </c>
      <c r="F241" s="92">
        <v>10</v>
      </c>
      <c r="G241" s="92"/>
      <c r="H241" s="19">
        <v>0.13</v>
      </c>
      <c r="O241">
        <f>ROUNDUP(2*0.0175/($G$16-$J$16)*F241*SUM(H241:H246),2)</f>
        <v>-0.64</v>
      </c>
      <c r="Q241">
        <f>F241*SUM(H241:H246)</f>
        <v>7.1000000000000005</v>
      </c>
      <c r="R241" t="str">
        <f>IF(AND(F241&gt;0,H241&gt;0),CONCATENATE("+",F241,"*",SUM(H241:H246)),"")</f>
        <v>+10*0,71</v>
      </c>
    </row>
    <row r="242" spans="5:18" x14ac:dyDescent="0.25">
      <c r="E242" s="19">
        <f>IF(AND(F241&gt;0,H241&gt;0),E241+1,"")</f>
        <v>4</v>
      </c>
      <c r="F242" s="89">
        <v>8</v>
      </c>
      <c r="G242" s="89"/>
      <c r="H242" s="19">
        <v>0.13</v>
      </c>
      <c r="O242">
        <f>ROUNDUP(2*0.0175/($G$16-$J$16)*F242*SUM(H242:H246),2)</f>
        <v>-0.42</v>
      </c>
      <c r="Q242">
        <f>F242*SUM(H242:H247)</f>
        <v>5.6800000000000006</v>
      </c>
      <c r="R242" t="str">
        <f>IF(AND(F242&gt;0,H242&gt;0),CONCATENATE("+",F242,"*",SUM(H242:H246)),"")</f>
        <v>+8*0,58</v>
      </c>
    </row>
    <row r="243" spans="5:18" x14ac:dyDescent="0.25">
      <c r="E243" s="19">
        <v>5</v>
      </c>
      <c r="F243" s="89">
        <v>8</v>
      </c>
      <c r="G243" s="89"/>
      <c r="H243" s="19">
        <v>0.06</v>
      </c>
      <c r="O243">
        <f>ROUNDUP(2*0.0175/($G$16-$J$16)*F243*SUM(H243:H246),2)</f>
        <v>-0.33</v>
      </c>
      <c r="Q243">
        <f>F243*SUM(H243:H247)</f>
        <v>4.6400000000000006</v>
      </c>
      <c r="R243" t="str">
        <f>IF(AND(F243&gt;0,H243&gt;0),CONCATENATE("+",F243,"*",SUM(H243:H246)),"")</f>
        <v>+8*0,45</v>
      </c>
    </row>
    <row r="244" spans="5:18" x14ac:dyDescent="0.25">
      <c r="E244" s="19">
        <v>6</v>
      </c>
      <c r="F244" s="89">
        <v>10</v>
      </c>
      <c r="G244" s="89"/>
      <c r="H244" s="19">
        <v>0.13</v>
      </c>
      <c r="O244">
        <f>ROUNDUP(2*0.0175/($G$16-$J$16)*F244*SUM(H244:H246),2)</f>
        <v>-0.35</v>
      </c>
      <c r="Q244">
        <f>F244*SUM(H244:H247)</f>
        <v>5.2</v>
      </c>
      <c r="R244" t="str">
        <f>IF(AND(F244&gt;0,H244&gt;0),CONCATENATE("+",F244,"*",SUM(H244:H246)),"")</f>
        <v>+10*0,39</v>
      </c>
    </row>
    <row r="245" spans="5:18" x14ac:dyDescent="0.25">
      <c r="E245" s="19">
        <v>7</v>
      </c>
      <c r="F245" s="89">
        <v>10</v>
      </c>
      <c r="G245" s="89"/>
      <c r="H245" s="19">
        <v>0.13</v>
      </c>
      <c r="O245">
        <f>ROUNDUP(2*0.0175/($G$16-$J$16)*F245*SUM(H245:H246),2)</f>
        <v>-0.24000000000000002</v>
      </c>
      <c r="Q245">
        <f>F245*SUM(H245:H247)</f>
        <v>3.9000000000000004</v>
      </c>
      <c r="R245" t="str">
        <f t="shared" ref="R245:R253" si="116">IF(AND(F245&gt;0,H245&gt;0),CONCATENATE("+",F245,"*",SUM(H245:H246)),"")</f>
        <v>+10*0,26</v>
      </c>
    </row>
    <row r="246" spans="5:18" x14ac:dyDescent="0.25">
      <c r="E246" s="19">
        <f t="shared" ref="E246:E254" si="117">IF(AND(F245&gt;0,H245&gt;0),E245+1,"")</f>
        <v>8</v>
      </c>
      <c r="F246" s="89">
        <v>8</v>
      </c>
      <c r="G246" s="89"/>
      <c r="H246" s="19">
        <v>0.13</v>
      </c>
      <c r="O246">
        <f t="shared" ref="O246:O254" si="118">ROUNDUP(2*0.0175/($G$16-$J$16)*F246*SUM(H246:H246),2)</f>
        <v>-9.9999999999999992E-2</v>
      </c>
      <c r="Q246">
        <f t="shared" ref="Q246:Q253" si="119">F246*SUM(H246:H247)</f>
        <v>2.08</v>
      </c>
      <c r="R246" t="str">
        <f t="shared" si="116"/>
        <v>+8*0,26</v>
      </c>
    </row>
    <row r="247" spans="5:18" x14ac:dyDescent="0.25">
      <c r="E247" s="19">
        <f t="shared" si="117"/>
        <v>9</v>
      </c>
      <c r="F247" s="89">
        <v>10</v>
      </c>
      <c r="G247" s="89"/>
      <c r="H247" s="19">
        <v>0.13</v>
      </c>
      <c r="O247">
        <f t="shared" si="118"/>
        <v>-0.12</v>
      </c>
      <c r="Q247">
        <f t="shared" si="119"/>
        <v>2.6</v>
      </c>
      <c r="R247" t="str">
        <f t="shared" si="116"/>
        <v>+10*0,26</v>
      </c>
    </row>
    <row r="248" spans="5:18" x14ac:dyDescent="0.25">
      <c r="E248" s="19">
        <f t="shared" si="117"/>
        <v>10</v>
      </c>
      <c r="F248" s="89">
        <v>8</v>
      </c>
      <c r="G248" s="89"/>
      <c r="H248" s="19">
        <v>0.13</v>
      </c>
      <c r="O248">
        <f t="shared" si="118"/>
        <v>-9.9999999999999992E-2</v>
      </c>
      <c r="Q248">
        <f t="shared" si="119"/>
        <v>1.04</v>
      </c>
      <c r="R248" t="str">
        <f t="shared" si="116"/>
        <v>+8*0,13</v>
      </c>
    </row>
    <row r="249" spans="5:18" x14ac:dyDescent="0.25">
      <c r="E249" s="19">
        <f t="shared" si="117"/>
        <v>11</v>
      </c>
      <c r="F249" s="89"/>
      <c r="G249" s="89"/>
      <c r="H249" s="19"/>
      <c r="O249">
        <f t="shared" si="118"/>
        <v>0</v>
      </c>
      <c r="Q249">
        <f t="shared" si="119"/>
        <v>0</v>
      </c>
      <c r="R249" t="str">
        <f t="shared" si="116"/>
        <v/>
      </c>
    </row>
    <row r="250" spans="5:18" x14ac:dyDescent="0.25">
      <c r="E250" s="19" t="str">
        <f t="shared" si="117"/>
        <v/>
      </c>
      <c r="F250" s="89"/>
      <c r="G250" s="89"/>
      <c r="H250" s="19"/>
      <c r="O250">
        <f t="shared" si="118"/>
        <v>0</v>
      </c>
      <c r="Q250">
        <f t="shared" si="119"/>
        <v>0</v>
      </c>
      <c r="R250" t="str">
        <f t="shared" si="116"/>
        <v/>
      </c>
    </row>
    <row r="251" spans="5:18" x14ac:dyDescent="0.25">
      <c r="E251" s="19" t="str">
        <f t="shared" si="117"/>
        <v/>
      </c>
      <c r="F251" s="89"/>
      <c r="G251" s="89"/>
      <c r="H251" s="19"/>
      <c r="O251">
        <f t="shared" si="118"/>
        <v>0</v>
      </c>
      <c r="Q251">
        <f t="shared" si="119"/>
        <v>0</v>
      </c>
      <c r="R251" t="str">
        <f t="shared" si="116"/>
        <v/>
      </c>
    </row>
    <row r="252" spans="5:18" x14ac:dyDescent="0.25">
      <c r="E252" s="19" t="str">
        <f t="shared" si="117"/>
        <v/>
      </c>
      <c r="F252" s="89"/>
      <c r="G252" s="89"/>
      <c r="H252" s="19"/>
      <c r="O252">
        <f t="shared" si="118"/>
        <v>0</v>
      </c>
      <c r="Q252">
        <f t="shared" si="119"/>
        <v>0</v>
      </c>
      <c r="R252" t="str">
        <f t="shared" si="116"/>
        <v/>
      </c>
    </row>
    <row r="253" spans="5:18" x14ac:dyDescent="0.25">
      <c r="E253" s="19" t="str">
        <f t="shared" si="117"/>
        <v/>
      </c>
      <c r="F253" s="89"/>
      <c r="G253" s="89"/>
      <c r="H253" s="19"/>
      <c r="O253">
        <f t="shared" si="118"/>
        <v>0</v>
      </c>
      <c r="Q253">
        <f t="shared" si="119"/>
        <v>0</v>
      </c>
      <c r="R253" t="str">
        <f t="shared" si="116"/>
        <v/>
      </c>
    </row>
    <row r="254" spans="5:18" x14ac:dyDescent="0.25">
      <c r="E254" s="19" t="str">
        <f t="shared" si="117"/>
        <v/>
      </c>
      <c r="F254" s="89"/>
      <c r="G254" s="89"/>
      <c r="H254" s="19"/>
      <c r="O254">
        <f t="shared" si="118"/>
        <v>0</v>
      </c>
      <c r="Q254">
        <f>F254*SUM(H254:H259)</f>
        <v>0</v>
      </c>
      <c r="R254" t="str">
        <f>IF(AND(F254&gt;0,H254&gt;0),CONCATENATE("+",F254,"*",SUM(H254:H259)),"")</f>
        <v/>
      </c>
    </row>
    <row r="255" spans="5:18" x14ac:dyDescent="0.25">
      <c r="E255" t="s">
        <v>17</v>
      </c>
      <c r="F255" s="14"/>
    </row>
    <row r="256" spans="5:18" x14ac:dyDescent="0.25">
      <c r="E256" t="s">
        <v>16</v>
      </c>
      <c r="F256" s="14"/>
    </row>
    <row r="258" spans="2:18" x14ac:dyDescent="0.25">
      <c r="B258" s="86" t="s">
        <v>0</v>
      </c>
      <c r="C258" s="10" t="s">
        <v>1</v>
      </c>
      <c r="D258" s="87" t="s">
        <v>2</v>
      </c>
      <c r="E258" s="88" t="str">
        <f>CONCATENATE("2*0,0175/(",F139,"-",I139,")*(",R263,R264,R265,R266,R267,R268,R269,R270,R271,R272,R273,R274,R275,R276,R277,R278,")=",ROUNDUP(2*0.0175/($G$16-$J$16)*SUM(Q263:Q278),2))</f>
        <v>2*0,0175/(-)*(25*0,97+8*0,91+8*0,78+10*0,65+8*0,52+10*0,39+8*0,26+10*0,26+8*0,13)=-5,63</v>
      </c>
      <c r="F258" s="88"/>
      <c r="G258" s="88"/>
      <c r="H258" s="88"/>
      <c r="I258" s="88"/>
      <c r="J258" s="88"/>
      <c r="K258" s="88"/>
    </row>
    <row r="259" spans="2:18" x14ac:dyDescent="0.25">
      <c r="B259" s="86"/>
      <c r="C259" s="16" t="s">
        <v>3</v>
      </c>
      <c r="D259" s="87"/>
      <c r="E259" s="88"/>
      <c r="F259" s="88"/>
      <c r="G259" s="88"/>
      <c r="H259" s="88"/>
      <c r="I259" s="88"/>
      <c r="J259" s="88"/>
      <c r="K259" s="88"/>
    </row>
    <row r="260" spans="2:18" x14ac:dyDescent="0.25">
      <c r="E260" s="88"/>
      <c r="F260" s="88"/>
      <c r="G260" s="88"/>
      <c r="H260" s="88"/>
      <c r="I260" s="88"/>
      <c r="J260" s="88"/>
      <c r="K260" s="88"/>
    </row>
    <row r="261" spans="2:18" x14ac:dyDescent="0.25">
      <c r="D261" s="6"/>
      <c r="E261" s="6"/>
      <c r="F261" s="7"/>
    </row>
    <row r="262" spans="2:18" ht="30" x14ac:dyDescent="0.25">
      <c r="E262" s="17" t="s">
        <v>13</v>
      </c>
      <c r="F262" s="91" t="s">
        <v>14</v>
      </c>
      <c r="G262" s="91"/>
      <c r="H262" s="18" t="s">
        <v>15</v>
      </c>
      <c r="O262" s="10"/>
      <c r="Q262">
        <f>ROUNDUP(2*0.0175/($G$16-$J$16)*SUM(M263:M270),2)</f>
        <v>0</v>
      </c>
    </row>
    <row r="263" spans="2:18" x14ac:dyDescent="0.25">
      <c r="E263" s="19">
        <v>1</v>
      </c>
      <c r="F263" s="92">
        <v>25</v>
      </c>
      <c r="G263" s="92"/>
      <c r="H263" s="19">
        <v>0.06</v>
      </c>
      <c r="O263">
        <f>ROUNDUP(2*0.0175/($G$16-$J$16)*F263*SUM(H263:H270),2)</f>
        <v>-2.1799999999999997</v>
      </c>
      <c r="Q263">
        <f>F263*SUM(H263:H270)</f>
        <v>24.250000000000004</v>
      </c>
      <c r="R263" t="str">
        <f>IF(AND(F263&gt;0,H263&gt;0),CONCATENATE(F263,"*",SUM(H263:H270)),"")</f>
        <v>25*0,97</v>
      </c>
    </row>
    <row r="264" spans="2:18" x14ac:dyDescent="0.25">
      <c r="E264" s="19">
        <f t="shared" ref="E264:E278" si="120">IF(AND(F263&gt;0,H263&gt;0),E263+1,"")</f>
        <v>2</v>
      </c>
      <c r="F264" s="92">
        <v>8</v>
      </c>
      <c r="G264" s="92"/>
      <c r="H264" s="19">
        <v>0.13</v>
      </c>
      <c r="O264">
        <f>ROUNDUP(2*0.0175/($G$16-$J$16)*F264*SUM(H264:H270),2)</f>
        <v>-0.66</v>
      </c>
      <c r="Q264">
        <f>F264*SUM(H264:H270)</f>
        <v>7.28</v>
      </c>
      <c r="R264" t="str">
        <f>IF(AND(F264&gt;0,H264&gt;0),CONCATENATE("+",F264,"*",SUM(H264:H270)),"")</f>
        <v>+8*0,91</v>
      </c>
    </row>
    <row r="265" spans="2:18" x14ac:dyDescent="0.25">
      <c r="E265" s="19">
        <f t="shared" si="120"/>
        <v>3</v>
      </c>
      <c r="F265" s="92">
        <v>8</v>
      </c>
      <c r="G265" s="92"/>
      <c r="H265" s="19">
        <v>0.13</v>
      </c>
      <c r="O265">
        <f>ROUNDUP(2*0.0175/($G$16-$J$16)*F265*SUM(H265:H270),2)</f>
        <v>-0.56000000000000005</v>
      </c>
      <c r="Q265">
        <f>F265*SUM(H265:H270)</f>
        <v>6.24</v>
      </c>
      <c r="R265" t="str">
        <f>IF(AND(F265&gt;0,H265&gt;0),CONCATENATE("+",F265,"*",SUM(H265:H270)),"")</f>
        <v>+8*0,78</v>
      </c>
    </row>
    <row r="266" spans="2:18" x14ac:dyDescent="0.25">
      <c r="E266" s="19">
        <f t="shared" si="120"/>
        <v>4</v>
      </c>
      <c r="F266" s="89">
        <v>10</v>
      </c>
      <c r="G266" s="89"/>
      <c r="H266" s="19">
        <v>0.13</v>
      </c>
      <c r="O266">
        <f>ROUNDUP(2*0.0175/($G$16-$J$16)*F266*SUM(H266:H270),2)</f>
        <v>-0.59</v>
      </c>
      <c r="Q266">
        <f>F266*SUM(H266:H271)</f>
        <v>7.8000000000000007</v>
      </c>
      <c r="R266" t="str">
        <f>IF(AND(F266&gt;0,H266&gt;0),CONCATENATE("+",F266,"*",SUM(H266:H270)),"")</f>
        <v>+10*0,65</v>
      </c>
    </row>
    <row r="267" spans="2:18" x14ac:dyDescent="0.25">
      <c r="E267" s="19">
        <f t="shared" si="120"/>
        <v>5</v>
      </c>
      <c r="F267" s="89">
        <v>8</v>
      </c>
      <c r="G267" s="89"/>
      <c r="H267" s="19">
        <v>0.13</v>
      </c>
      <c r="O267">
        <f>ROUNDUP(2*0.0175/($G$16-$J$16)*F267*SUM(H267:H270),2)</f>
        <v>-0.38</v>
      </c>
      <c r="Q267">
        <f>F267*SUM(H267:H271)</f>
        <v>5.2</v>
      </c>
      <c r="R267" t="str">
        <f>IF(AND(F267&gt;0,H267&gt;0),CONCATENATE("+",F267,"*",SUM(H267:H270)),"")</f>
        <v>+8*0,52</v>
      </c>
    </row>
    <row r="268" spans="2:18" x14ac:dyDescent="0.25">
      <c r="E268" s="19">
        <f t="shared" si="120"/>
        <v>6</v>
      </c>
      <c r="F268" s="89">
        <v>10</v>
      </c>
      <c r="G268" s="89"/>
      <c r="H268" s="19">
        <v>0.13</v>
      </c>
      <c r="O268">
        <f>ROUNDUP(2*0.0175/($G$16-$J$16)*F268*SUM(H268:H270),2)</f>
        <v>-0.35</v>
      </c>
      <c r="Q268">
        <f>F268*SUM(H268:H271)</f>
        <v>5.2</v>
      </c>
      <c r="R268" t="str">
        <f>IF(AND(F268&gt;0,H268&gt;0),CONCATENATE("+",F268,"*",SUM(H268:H270)),"")</f>
        <v>+10*0,39</v>
      </c>
    </row>
    <row r="269" spans="2:18" x14ac:dyDescent="0.25">
      <c r="E269" s="19">
        <f t="shared" si="120"/>
        <v>7</v>
      </c>
      <c r="F269" s="89">
        <v>8</v>
      </c>
      <c r="G269" s="89"/>
      <c r="H269" s="19">
        <v>0.13</v>
      </c>
      <c r="O269">
        <f>ROUNDUP(2*0.0175/($G$16-$J$16)*F269*SUM(H269:H270),2)</f>
        <v>-0.19</v>
      </c>
      <c r="Q269">
        <f>F269*SUM(H269:H271)</f>
        <v>3.12</v>
      </c>
      <c r="R269" t="str">
        <f t="shared" ref="R269:R277" si="121">IF(AND(F269&gt;0,H269&gt;0),CONCATENATE("+",F269,"*",SUM(H269:H270)),"")</f>
        <v>+8*0,26</v>
      </c>
    </row>
    <row r="270" spans="2:18" x14ac:dyDescent="0.25">
      <c r="E270" s="19">
        <f t="shared" si="120"/>
        <v>8</v>
      </c>
      <c r="F270" s="89">
        <v>10</v>
      </c>
      <c r="G270" s="89"/>
      <c r="H270" s="19">
        <v>0.13</v>
      </c>
      <c r="O270">
        <f t="shared" ref="O270:O278" si="122">ROUNDUP(2*0.0175/($G$16-$J$16)*F270*SUM(H270:H270),2)</f>
        <v>-0.12</v>
      </c>
      <c r="Q270">
        <f t="shared" ref="Q270:Q277" si="123">F270*SUM(H270:H271)</f>
        <v>2.6</v>
      </c>
      <c r="R270" t="str">
        <f t="shared" si="121"/>
        <v>+10*0,26</v>
      </c>
    </row>
    <row r="271" spans="2:18" x14ac:dyDescent="0.25">
      <c r="E271" s="19">
        <f t="shared" si="120"/>
        <v>9</v>
      </c>
      <c r="F271" s="89">
        <v>8</v>
      </c>
      <c r="G271" s="89"/>
      <c r="H271" s="19">
        <v>0.13</v>
      </c>
      <c r="O271">
        <f t="shared" si="122"/>
        <v>-9.9999999999999992E-2</v>
      </c>
      <c r="Q271">
        <f t="shared" si="123"/>
        <v>1.04</v>
      </c>
      <c r="R271" t="str">
        <f t="shared" si="121"/>
        <v>+8*0,13</v>
      </c>
    </row>
    <row r="272" spans="2:18" x14ac:dyDescent="0.25">
      <c r="E272" s="19">
        <f t="shared" si="120"/>
        <v>10</v>
      </c>
      <c r="F272" s="89"/>
      <c r="G272" s="89"/>
      <c r="H272" s="19"/>
      <c r="O272">
        <f t="shared" si="122"/>
        <v>0</v>
      </c>
      <c r="Q272">
        <f t="shared" si="123"/>
        <v>0</v>
      </c>
      <c r="R272" t="str">
        <f t="shared" si="121"/>
        <v/>
      </c>
    </row>
    <row r="273" spans="2:18" x14ac:dyDescent="0.25">
      <c r="E273" s="19" t="str">
        <f t="shared" si="120"/>
        <v/>
      </c>
      <c r="F273" s="89"/>
      <c r="G273" s="89"/>
      <c r="H273" s="19"/>
      <c r="O273">
        <f t="shared" si="122"/>
        <v>0</v>
      </c>
      <c r="Q273">
        <f t="shared" si="123"/>
        <v>0</v>
      </c>
      <c r="R273" t="str">
        <f t="shared" si="121"/>
        <v/>
      </c>
    </row>
    <row r="274" spans="2:18" x14ac:dyDescent="0.25">
      <c r="E274" s="19" t="str">
        <f t="shared" si="120"/>
        <v/>
      </c>
      <c r="F274" s="89"/>
      <c r="G274" s="89"/>
      <c r="H274" s="19"/>
      <c r="O274">
        <f t="shared" si="122"/>
        <v>0</v>
      </c>
      <c r="Q274">
        <f t="shared" si="123"/>
        <v>0</v>
      </c>
      <c r="R274" t="str">
        <f t="shared" si="121"/>
        <v/>
      </c>
    </row>
    <row r="275" spans="2:18" x14ac:dyDescent="0.25">
      <c r="E275" s="19" t="str">
        <f t="shared" si="120"/>
        <v/>
      </c>
      <c r="F275" s="89"/>
      <c r="G275" s="89"/>
      <c r="H275" s="19"/>
      <c r="O275">
        <f t="shared" si="122"/>
        <v>0</v>
      </c>
      <c r="Q275">
        <f t="shared" si="123"/>
        <v>0</v>
      </c>
      <c r="R275" t="str">
        <f t="shared" si="121"/>
        <v/>
      </c>
    </row>
    <row r="276" spans="2:18" x14ac:dyDescent="0.25">
      <c r="E276" s="19" t="str">
        <f t="shared" si="120"/>
        <v/>
      </c>
      <c r="F276" s="89"/>
      <c r="G276" s="89"/>
      <c r="H276" s="19"/>
      <c r="O276">
        <f t="shared" si="122"/>
        <v>0</v>
      </c>
      <c r="Q276">
        <f t="shared" si="123"/>
        <v>0</v>
      </c>
      <c r="R276" t="str">
        <f t="shared" si="121"/>
        <v/>
      </c>
    </row>
    <row r="277" spans="2:18" x14ac:dyDescent="0.25">
      <c r="E277" s="19" t="str">
        <f t="shared" si="120"/>
        <v/>
      </c>
      <c r="F277" s="89"/>
      <c r="G277" s="89"/>
      <c r="H277" s="19"/>
      <c r="O277">
        <f t="shared" si="122"/>
        <v>0</v>
      </c>
      <c r="Q277">
        <f t="shared" si="123"/>
        <v>0</v>
      </c>
      <c r="R277" t="str">
        <f t="shared" si="121"/>
        <v/>
      </c>
    </row>
    <row r="278" spans="2:18" x14ac:dyDescent="0.25">
      <c r="E278" s="19" t="str">
        <f t="shared" si="120"/>
        <v/>
      </c>
      <c r="F278" s="89"/>
      <c r="G278" s="89"/>
      <c r="H278" s="19"/>
      <c r="O278">
        <f t="shared" si="122"/>
        <v>0</v>
      </c>
      <c r="Q278">
        <f>F278*SUM(H278:H281)</f>
        <v>0</v>
      </c>
      <c r="R278" t="str">
        <f>IF(AND(F278&gt;0,H278&gt;0),CONCATENATE("+",F278,"*",SUM(H278:H281)),"")</f>
        <v/>
      </c>
    </row>
    <row r="279" spans="2:18" x14ac:dyDescent="0.25">
      <c r="E279" t="s">
        <v>17</v>
      </c>
      <c r="F279" s="14"/>
    </row>
    <row r="280" spans="2:18" x14ac:dyDescent="0.25">
      <c r="E280" t="s">
        <v>16</v>
      </c>
      <c r="F280" s="14"/>
    </row>
    <row r="283" spans="2:18" x14ac:dyDescent="0.25">
      <c r="B283" s="86" t="s">
        <v>0</v>
      </c>
      <c r="C283" s="10" t="s">
        <v>1</v>
      </c>
      <c r="D283" s="87" t="s">
        <v>2</v>
      </c>
      <c r="E283" s="88" t="str">
        <f>CONCATENATE("2*0,0175/(",F188,"-",I188,")*(",R288,R289,R290,R291,R292,R293,R294,R295,R296,R297,R298,R299,R300,R301,R302,R303,")=",ROUNDUP(2*0.0175/($G$16-$J$16)*SUM(Q288:Q303),2))</f>
        <v>2*0,0175/(-)*(26*0,97+8*0,84+10*0,71+8*0,58+8*0,45+10*0,39+10*0,26+8*0,26+10*0,26+8*0,13)=-5,76</v>
      </c>
      <c r="F283" s="88"/>
      <c r="G283" s="88"/>
      <c r="H283" s="88"/>
      <c r="I283" s="88"/>
      <c r="J283" s="88"/>
      <c r="K283" s="90"/>
    </row>
    <row r="284" spans="2:18" x14ac:dyDescent="0.25">
      <c r="B284" s="86"/>
      <c r="C284" s="16" t="s">
        <v>3</v>
      </c>
      <c r="D284" s="87"/>
      <c r="E284" s="88"/>
      <c r="F284" s="88"/>
      <c r="G284" s="88"/>
      <c r="H284" s="88"/>
      <c r="I284" s="88"/>
      <c r="J284" s="88"/>
      <c r="K284" s="90"/>
    </row>
    <row r="285" spans="2:18" x14ac:dyDescent="0.25">
      <c r="E285" s="90"/>
      <c r="F285" s="90"/>
      <c r="G285" s="90"/>
      <c r="H285" s="90"/>
      <c r="I285" s="90"/>
      <c r="J285" s="90"/>
      <c r="K285" s="90"/>
    </row>
    <row r="286" spans="2:18" x14ac:dyDescent="0.25">
      <c r="D286" s="6"/>
      <c r="E286" s="6"/>
      <c r="F286" s="7"/>
    </row>
    <row r="287" spans="2:18" ht="30" x14ac:dyDescent="0.25">
      <c r="E287" s="17" t="s">
        <v>13</v>
      </c>
      <c r="F287" s="91" t="s">
        <v>14</v>
      </c>
      <c r="G287" s="91"/>
      <c r="H287" s="18" t="s">
        <v>15</v>
      </c>
      <c r="O287" s="10"/>
      <c r="Q287">
        <f>ROUNDUP(2*0.0175/($G$16-$J$16)*SUM(M288:M295),2)</f>
        <v>0</v>
      </c>
    </row>
    <row r="288" spans="2:18" x14ac:dyDescent="0.25">
      <c r="E288" s="19">
        <v>1</v>
      </c>
      <c r="F288" s="92">
        <v>26</v>
      </c>
      <c r="G288" s="92"/>
      <c r="H288" s="19">
        <v>0.13</v>
      </c>
      <c r="O288">
        <f>ROUNDUP(2*0.0175/($G$16-$J$16)*F288*SUM(H288:H295),2)</f>
        <v>-2.2699999999999996</v>
      </c>
      <c r="Q288">
        <f>F288*SUM(H288:H295)</f>
        <v>25.220000000000002</v>
      </c>
      <c r="R288" t="str">
        <f>IF(AND(F288&gt;0,H288&gt;0),CONCATENATE(F288,"*",SUM(H288:H295)),"")</f>
        <v>26*0,97</v>
      </c>
    </row>
    <row r="289" spans="5:18" x14ac:dyDescent="0.25">
      <c r="E289" s="19">
        <f>IF(AND(F288&gt;0,H288&gt;0),E288+1,"")</f>
        <v>2</v>
      </c>
      <c r="F289" s="92">
        <v>8</v>
      </c>
      <c r="G289" s="92"/>
      <c r="H289" s="19">
        <v>0.13</v>
      </c>
      <c r="O289">
        <f>ROUNDUP(2*0.0175/($G$16-$J$16)*F289*SUM(H289:H295),2)</f>
        <v>-0.61</v>
      </c>
      <c r="Q289">
        <f>F289*SUM(H289:H295)</f>
        <v>6.7200000000000006</v>
      </c>
      <c r="R289" t="str">
        <f>IF(AND(F289&gt;0,H289&gt;0),CONCATENATE("+",F289,"*",SUM(H289:H295)),"")</f>
        <v>+8*0,84</v>
      </c>
    </row>
    <row r="290" spans="5:18" x14ac:dyDescent="0.25">
      <c r="E290" s="19">
        <f>IF(AND(F289&gt;0,H289&gt;0),E289+1,"")</f>
        <v>3</v>
      </c>
      <c r="F290" s="92">
        <v>10</v>
      </c>
      <c r="G290" s="92"/>
      <c r="H290" s="19">
        <v>0.13</v>
      </c>
      <c r="O290">
        <f>ROUNDUP(2*0.0175/($G$16-$J$16)*F290*SUM(H290:H295),2)</f>
        <v>-0.64</v>
      </c>
      <c r="Q290">
        <f>F290*SUM(H290:H295)</f>
        <v>7.1000000000000005</v>
      </c>
      <c r="R290" t="str">
        <f>IF(AND(F290&gt;0,H290&gt;0),CONCATENATE("+",F290,"*",SUM(H290:H295)),"")</f>
        <v>+10*0,71</v>
      </c>
    </row>
    <row r="291" spans="5:18" x14ac:dyDescent="0.25">
      <c r="E291" s="19">
        <f>IF(AND(F290&gt;0,H290&gt;0),E290+1,"")</f>
        <v>4</v>
      </c>
      <c r="F291" s="89">
        <v>8</v>
      </c>
      <c r="G291" s="89"/>
      <c r="H291" s="19">
        <v>0.13</v>
      </c>
      <c r="O291">
        <f>ROUNDUP(2*0.0175/($G$16-$J$16)*F291*SUM(H291:H295),2)</f>
        <v>-0.42</v>
      </c>
      <c r="Q291">
        <f>F291*SUM(H291:H296)</f>
        <v>5.6800000000000006</v>
      </c>
      <c r="R291" t="str">
        <f>IF(AND(F291&gt;0,H291&gt;0),CONCATENATE("+",F291,"*",SUM(H291:H295)),"")</f>
        <v>+8*0,58</v>
      </c>
    </row>
    <row r="292" spans="5:18" x14ac:dyDescent="0.25">
      <c r="E292" s="19">
        <v>5</v>
      </c>
      <c r="F292" s="89">
        <v>8</v>
      </c>
      <c r="G292" s="89"/>
      <c r="H292" s="19">
        <v>0.06</v>
      </c>
      <c r="O292">
        <f>ROUNDUP(2*0.0175/($G$16-$J$16)*F292*SUM(H292:H295),2)</f>
        <v>-0.33</v>
      </c>
      <c r="Q292">
        <f>F292*SUM(H292:H296)</f>
        <v>4.6400000000000006</v>
      </c>
      <c r="R292" t="str">
        <f>IF(AND(F292&gt;0,H292&gt;0),CONCATENATE("+",F292,"*",SUM(H292:H295)),"")</f>
        <v>+8*0,45</v>
      </c>
    </row>
    <row r="293" spans="5:18" x14ac:dyDescent="0.25">
      <c r="E293" s="19">
        <v>6</v>
      </c>
      <c r="F293" s="89">
        <v>10</v>
      </c>
      <c r="G293" s="89"/>
      <c r="H293" s="19">
        <v>0.13</v>
      </c>
      <c r="O293">
        <f>ROUNDUP(2*0.0175/($G$16-$J$16)*F293*SUM(H293:H295),2)</f>
        <v>-0.35</v>
      </c>
      <c r="Q293">
        <f>F293*SUM(H293:H296)</f>
        <v>5.2</v>
      </c>
      <c r="R293" t="str">
        <f>IF(AND(F293&gt;0,H293&gt;0),CONCATENATE("+",F293,"*",SUM(H293:H295)),"")</f>
        <v>+10*0,39</v>
      </c>
    </row>
    <row r="294" spans="5:18" x14ac:dyDescent="0.25">
      <c r="E294" s="19">
        <v>7</v>
      </c>
      <c r="F294" s="89">
        <v>10</v>
      </c>
      <c r="G294" s="89"/>
      <c r="H294" s="19">
        <v>0.13</v>
      </c>
      <c r="O294">
        <f>ROUNDUP(2*0.0175/($G$16-$J$16)*F294*SUM(H294:H295),2)</f>
        <v>-0.24000000000000002</v>
      </c>
      <c r="Q294">
        <f>F294*SUM(H294:H296)</f>
        <v>3.9000000000000004</v>
      </c>
      <c r="R294" t="str">
        <f t="shared" ref="R294:R302" si="124">IF(AND(F294&gt;0,H294&gt;0),CONCATENATE("+",F294,"*",SUM(H294:H295)),"")</f>
        <v>+10*0,26</v>
      </c>
    </row>
    <row r="295" spans="5:18" x14ac:dyDescent="0.25">
      <c r="E295" s="19">
        <f t="shared" ref="E295:E303" si="125">IF(AND(F294&gt;0,H294&gt;0),E294+1,"")</f>
        <v>8</v>
      </c>
      <c r="F295" s="89">
        <v>8</v>
      </c>
      <c r="G295" s="89"/>
      <c r="H295" s="19">
        <v>0.13</v>
      </c>
      <c r="O295">
        <f t="shared" ref="O295:O303" si="126">ROUNDUP(2*0.0175/($G$16-$J$16)*F295*SUM(H295:H295),2)</f>
        <v>-9.9999999999999992E-2</v>
      </c>
      <c r="Q295">
        <f t="shared" ref="Q295:Q302" si="127">F295*SUM(H295:H296)</f>
        <v>2.08</v>
      </c>
      <c r="R295" t="str">
        <f t="shared" si="124"/>
        <v>+8*0,26</v>
      </c>
    </row>
    <row r="296" spans="5:18" x14ac:dyDescent="0.25">
      <c r="E296" s="19">
        <f t="shared" si="125"/>
        <v>9</v>
      </c>
      <c r="F296" s="89">
        <v>10</v>
      </c>
      <c r="G296" s="89"/>
      <c r="H296" s="19">
        <v>0.13</v>
      </c>
      <c r="O296">
        <f t="shared" si="126"/>
        <v>-0.12</v>
      </c>
      <c r="Q296">
        <f t="shared" si="127"/>
        <v>2.6</v>
      </c>
      <c r="R296" t="str">
        <f t="shared" si="124"/>
        <v>+10*0,26</v>
      </c>
    </row>
    <row r="297" spans="5:18" x14ac:dyDescent="0.25">
      <c r="E297" s="19">
        <f t="shared" si="125"/>
        <v>10</v>
      </c>
      <c r="F297" s="89">
        <v>8</v>
      </c>
      <c r="G297" s="89"/>
      <c r="H297" s="19">
        <v>0.13</v>
      </c>
      <c r="O297">
        <f t="shared" si="126"/>
        <v>-9.9999999999999992E-2</v>
      </c>
      <c r="Q297">
        <f t="shared" si="127"/>
        <v>1.04</v>
      </c>
      <c r="R297" t="str">
        <f t="shared" si="124"/>
        <v>+8*0,13</v>
      </c>
    </row>
    <row r="298" spans="5:18" x14ac:dyDescent="0.25">
      <c r="E298" s="19">
        <f t="shared" si="125"/>
        <v>11</v>
      </c>
      <c r="F298" s="89"/>
      <c r="G298" s="89"/>
      <c r="H298" s="19"/>
      <c r="O298">
        <f t="shared" si="126"/>
        <v>0</v>
      </c>
      <c r="Q298">
        <f t="shared" si="127"/>
        <v>0</v>
      </c>
      <c r="R298" t="str">
        <f t="shared" si="124"/>
        <v/>
      </c>
    </row>
    <row r="299" spans="5:18" x14ac:dyDescent="0.25">
      <c r="E299" s="19" t="str">
        <f t="shared" si="125"/>
        <v/>
      </c>
      <c r="F299" s="89"/>
      <c r="G299" s="89"/>
      <c r="H299" s="19"/>
      <c r="O299">
        <f t="shared" si="126"/>
        <v>0</v>
      </c>
      <c r="Q299">
        <f t="shared" si="127"/>
        <v>0</v>
      </c>
      <c r="R299" t="str">
        <f t="shared" si="124"/>
        <v/>
      </c>
    </row>
    <row r="300" spans="5:18" x14ac:dyDescent="0.25">
      <c r="E300" s="19" t="str">
        <f t="shared" si="125"/>
        <v/>
      </c>
      <c r="F300" s="89"/>
      <c r="G300" s="89"/>
      <c r="H300" s="19"/>
      <c r="O300">
        <f t="shared" si="126"/>
        <v>0</v>
      </c>
      <c r="Q300">
        <f t="shared" si="127"/>
        <v>0</v>
      </c>
      <c r="R300" t="str">
        <f t="shared" si="124"/>
        <v/>
      </c>
    </row>
    <row r="301" spans="5:18" x14ac:dyDescent="0.25">
      <c r="E301" s="19" t="str">
        <f t="shared" si="125"/>
        <v/>
      </c>
      <c r="F301" s="89"/>
      <c r="G301" s="89"/>
      <c r="H301" s="19"/>
      <c r="O301">
        <f t="shared" si="126"/>
        <v>0</v>
      </c>
      <c r="Q301">
        <f t="shared" si="127"/>
        <v>0</v>
      </c>
      <c r="R301" t="str">
        <f t="shared" si="124"/>
        <v/>
      </c>
    </row>
    <row r="302" spans="5:18" x14ac:dyDescent="0.25">
      <c r="E302" s="19" t="str">
        <f t="shared" si="125"/>
        <v/>
      </c>
      <c r="F302" s="89"/>
      <c r="G302" s="89"/>
      <c r="H302" s="19"/>
      <c r="O302">
        <f t="shared" si="126"/>
        <v>0</v>
      </c>
      <c r="Q302">
        <f t="shared" si="127"/>
        <v>0</v>
      </c>
      <c r="R302" t="str">
        <f t="shared" si="124"/>
        <v/>
      </c>
    </row>
    <row r="303" spans="5:18" x14ac:dyDescent="0.25">
      <c r="E303" s="19" t="str">
        <f t="shared" si="125"/>
        <v/>
      </c>
      <c r="F303" s="89"/>
      <c r="G303" s="89"/>
      <c r="H303" s="19"/>
      <c r="O303">
        <f t="shared" si="126"/>
        <v>0</v>
      </c>
      <c r="Q303">
        <f>F303*SUM(H303:H308)</f>
        <v>0</v>
      </c>
      <c r="R303" t="str">
        <f>IF(AND(F303&gt;0,H303&gt;0),CONCATENATE("+",F303,"*",SUM(H303:H308)),"")</f>
        <v/>
      </c>
    </row>
    <row r="304" spans="5:18" x14ac:dyDescent="0.25">
      <c r="E304" t="s">
        <v>17</v>
      </c>
      <c r="F304" s="14"/>
    </row>
    <row r="305" spans="5:6" x14ac:dyDescent="0.25">
      <c r="E305" t="s">
        <v>16</v>
      </c>
      <c r="F305" s="14"/>
    </row>
  </sheetData>
  <mergeCells count="206">
    <mergeCell ref="A8:A40"/>
    <mergeCell ref="F299:G299"/>
    <mergeCell ref="F262:G262"/>
    <mergeCell ref="F263:G263"/>
    <mergeCell ref="F264:G264"/>
    <mergeCell ref="F265:G265"/>
    <mergeCell ref="F266:G266"/>
    <mergeCell ref="F267:G267"/>
    <mergeCell ref="F250:G250"/>
    <mergeCell ref="F251:G251"/>
    <mergeCell ref="F252:G252"/>
    <mergeCell ref="F253:G253"/>
    <mergeCell ref="F254:G254"/>
    <mergeCell ref="F287:G287"/>
    <mergeCell ref="F288:G288"/>
    <mergeCell ref="F289:G289"/>
    <mergeCell ref="F290:G290"/>
    <mergeCell ref="F291:G291"/>
    <mergeCell ref="F292:G292"/>
    <mergeCell ref="F274:G274"/>
    <mergeCell ref="F275:G275"/>
    <mergeCell ref="F276:G276"/>
    <mergeCell ref="F277:G277"/>
    <mergeCell ref="F278:G278"/>
    <mergeCell ref="F300:G300"/>
    <mergeCell ref="F301:G301"/>
    <mergeCell ref="F302:G302"/>
    <mergeCell ref="F303:G303"/>
    <mergeCell ref="F293:G293"/>
    <mergeCell ref="F294:G294"/>
    <mergeCell ref="F295:G295"/>
    <mergeCell ref="F296:G296"/>
    <mergeCell ref="F297:G297"/>
    <mergeCell ref="F298:G298"/>
    <mergeCell ref="B283:B284"/>
    <mergeCell ref="D283:D284"/>
    <mergeCell ref="E283:K285"/>
    <mergeCell ref="F268:G268"/>
    <mergeCell ref="F269:G269"/>
    <mergeCell ref="F270:G270"/>
    <mergeCell ref="F271:G271"/>
    <mergeCell ref="F272:G272"/>
    <mergeCell ref="F273:G273"/>
    <mergeCell ref="B258:B259"/>
    <mergeCell ref="D258:D259"/>
    <mergeCell ref="E258:K260"/>
    <mergeCell ref="F244:G244"/>
    <mergeCell ref="F245:G245"/>
    <mergeCell ref="F246:G246"/>
    <mergeCell ref="F247:G247"/>
    <mergeCell ref="F248:G248"/>
    <mergeCell ref="F249:G249"/>
    <mergeCell ref="F242:G242"/>
    <mergeCell ref="F243:G243"/>
    <mergeCell ref="F225:G225"/>
    <mergeCell ref="F226:G226"/>
    <mergeCell ref="F227:G227"/>
    <mergeCell ref="F228:G228"/>
    <mergeCell ref="F229:G229"/>
    <mergeCell ref="B234:B235"/>
    <mergeCell ref="D234:D235"/>
    <mergeCell ref="E234:K236"/>
    <mergeCell ref="F238:G238"/>
    <mergeCell ref="F239:G239"/>
    <mergeCell ref="F240:G240"/>
    <mergeCell ref="F241:G241"/>
    <mergeCell ref="F219:G219"/>
    <mergeCell ref="F220:G220"/>
    <mergeCell ref="F221:G221"/>
    <mergeCell ref="F222:G222"/>
    <mergeCell ref="F223:G223"/>
    <mergeCell ref="F224:G224"/>
    <mergeCell ref="F213:G213"/>
    <mergeCell ref="F214:G214"/>
    <mergeCell ref="F215:G215"/>
    <mergeCell ref="F216:G216"/>
    <mergeCell ref="F217:G217"/>
    <mergeCell ref="F218:G218"/>
    <mergeCell ref="F201:G201"/>
    <mergeCell ref="F202:G202"/>
    <mergeCell ref="F203:G203"/>
    <mergeCell ref="F204:G204"/>
    <mergeCell ref="F205:G205"/>
    <mergeCell ref="B209:B210"/>
    <mergeCell ref="D209:D210"/>
    <mergeCell ref="E209:K211"/>
    <mergeCell ref="F195:G195"/>
    <mergeCell ref="F196:G196"/>
    <mergeCell ref="F197:G197"/>
    <mergeCell ref="F198:G198"/>
    <mergeCell ref="F199:G199"/>
    <mergeCell ref="F200:G200"/>
    <mergeCell ref="F189:G189"/>
    <mergeCell ref="F190:G190"/>
    <mergeCell ref="F191:G191"/>
    <mergeCell ref="F192:G192"/>
    <mergeCell ref="F193:G193"/>
    <mergeCell ref="F194:G194"/>
    <mergeCell ref="F176:G176"/>
    <mergeCell ref="F177:G177"/>
    <mergeCell ref="F178:G178"/>
    <mergeCell ref="F179:G179"/>
    <mergeCell ref="F180:G180"/>
    <mergeCell ref="B185:B186"/>
    <mergeCell ref="D185:D186"/>
    <mergeCell ref="E185:K187"/>
    <mergeCell ref="F170:G170"/>
    <mergeCell ref="F171:G171"/>
    <mergeCell ref="F172:G172"/>
    <mergeCell ref="F173:G173"/>
    <mergeCell ref="F174:G174"/>
    <mergeCell ref="F175:G175"/>
    <mergeCell ref="F164:G164"/>
    <mergeCell ref="F165:G165"/>
    <mergeCell ref="F166:G166"/>
    <mergeCell ref="F167:G167"/>
    <mergeCell ref="F168:G168"/>
    <mergeCell ref="F169:G169"/>
    <mergeCell ref="F152:G152"/>
    <mergeCell ref="F153:G153"/>
    <mergeCell ref="F154:G154"/>
    <mergeCell ref="F155:G155"/>
    <mergeCell ref="F156:G156"/>
    <mergeCell ref="B160:B161"/>
    <mergeCell ref="D160:D161"/>
    <mergeCell ref="E160:K162"/>
    <mergeCell ref="F146:G146"/>
    <mergeCell ref="F147:G147"/>
    <mergeCell ref="F148:G148"/>
    <mergeCell ref="F149:G149"/>
    <mergeCell ref="F150:G150"/>
    <mergeCell ref="F151:G151"/>
    <mergeCell ref="F140:G140"/>
    <mergeCell ref="F141:G141"/>
    <mergeCell ref="F142:G142"/>
    <mergeCell ref="F143:G143"/>
    <mergeCell ref="F144:G144"/>
    <mergeCell ref="F145:G145"/>
    <mergeCell ref="F127:G127"/>
    <mergeCell ref="F128:G128"/>
    <mergeCell ref="F129:G129"/>
    <mergeCell ref="F130:G130"/>
    <mergeCell ref="F131:G131"/>
    <mergeCell ref="B136:B137"/>
    <mergeCell ref="D136:D137"/>
    <mergeCell ref="E136:K138"/>
    <mergeCell ref="F121:G121"/>
    <mergeCell ref="F122:G122"/>
    <mergeCell ref="F123:G123"/>
    <mergeCell ref="F124:G124"/>
    <mergeCell ref="F125:G125"/>
    <mergeCell ref="F126:G126"/>
    <mergeCell ref="F115:G115"/>
    <mergeCell ref="F116:G116"/>
    <mergeCell ref="F117:G117"/>
    <mergeCell ref="F118:G118"/>
    <mergeCell ref="F119:G119"/>
    <mergeCell ref="F120:G120"/>
    <mergeCell ref="F103:G103"/>
    <mergeCell ref="F104:G104"/>
    <mergeCell ref="F105:G105"/>
    <mergeCell ref="F106:G106"/>
    <mergeCell ref="F107:G107"/>
    <mergeCell ref="B111:B112"/>
    <mergeCell ref="D111:D112"/>
    <mergeCell ref="E111:K113"/>
    <mergeCell ref="F102:G102"/>
    <mergeCell ref="F93:G93"/>
    <mergeCell ref="F94:G94"/>
    <mergeCell ref="F95:G95"/>
    <mergeCell ref="B99:B100"/>
    <mergeCell ref="D99:D100"/>
    <mergeCell ref="E99:K101"/>
    <mergeCell ref="F88:G88"/>
    <mergeCell ref="F89:G89"/>
    <mergeCell ref="F90:G90"/>
    <mergeCell ref="F91:G91"/>
    <mergeCell ref="F92:G92"/>
    <mergeCell ref="F81:G81"/>
    <mergeCell ref="F82:G82"/>
    <mergeCell ref="F83:G83"/>
    <mergeCell ref="F84:G84"/>
    <mergeCell ref="F85:G85"/>
    <mergeCell ref="F86:G86"/>
    <mergeCell ref="B68:B69"/>
    <mergeCell ref="D68:D69"/>
    <mergeCell ref="E68:K70"/>
    <mergeCell ref="F77:G77"/>
    <mergeCell ref="F79:G79"/>
    <mergeCell ref="F80:G80"/>
    <mergeCell ref="F87:G87"/>
    <mergeCell ref="AA6:AB6"/>
    <mergeCell ref="C5:AD5"/>
    <mergeCell ref="AC6:AD6"/>
    <mergeCell ref="G6:H6"/>
    <mergeCell ref="E6:F6"/>
    <mergeCell ref="C6:D6"/>
    <mergeCell ref="Y6:Z6"/>
    <mergeCell ref="S6:T6"/>
    <mergeCell ref="Q6:R6"/>
    <mergeCell ref="O6:P6"/>
    <mergeCell ref="M6:N6"/>
    <mergeCell ref="K6:L6"/>
    <mergeCell ref="I6:J6"/>
    <mergeCell ref="W6:X6"/>
    <mergeCell ref="U6:V6"/>
  </mergeCells>
  <conditionalFormatting sqref="C8:C40">
    <cfRule type="cellIs" dxfId="231" priority="433" operator="greaterThan">
      <formula>2.5</formula>
    </cfRule>
    <cfRule type="cellIs" dxfId="230" priority="504" operator="between">
      <formula>1.5</formula>
      <formula>2.5</formula>
    </cfRule>
    <cfRule type="cellIs" dxfId="229" priority="685" operator="between">
      <formula>1</formula>
      <formula>1.5</formula>
    </cfRule>
    <cfRule type="cellIs" dxfId="228" priority="686" operator="between">
      <formula>0.75</formula>
      <formula>1</formula>
    </cfRule>
    <cfRule type="cellIs" dxfId="227" priority="687" operator="between">
      <formula>0.5</formula>
      <formula>0.75</formula>
    </cfRule>
    <cfRule type="cellIs" dxfId="226" priority="691" operator="between">
      <formula>0.33</formula>
      <formula>0.5</formula>
    </cfRule>
    <cfRule type="cellIs" dxfId="225" priority="692" operator="between">
      <formula>0.2</formula>
      <formula>0.35</formula>
    </cfRule>
    <cfRule type="cellIs" dxfId="224" priority="693" operator="lessThan">
      <formula>0.2</formula>
    </cfRule>
  </conditionalFormatting>
  <conditionalFormatting sqref="D8:D40">
    <cfRule type="cellIs" dxfId="223" priority="345" operator="greaterThan">
      <formula>1.78</formula>
    </cfRule>
    <cfRule type="cellIs" dxfId="222" priority="346" operator="between">
      <formula>1.38</formula>
      <formula>1.78</formula>
    </cfRule>
    <cfRule type="cellIs" dxfId="221" priority="347" operator="between">
      <formula>1.13</formula>
      <formula>1.38</formula>
    </cfRule>
    <cfRule type="cellIs" dxfId="220" priority="348" operator="between">
      <formula>0.97</formula>
      <formula>1.13</formula>
    </cfRule>
    <cfRule type="cellIs" dxfId="219" priority="349" operator="between">
      <formula>0.8</formula>
      <formula>0.97</formula>
    </cfRule>
    <cfRule type="cellIs" dxfId="218" priority="350" operator="between">
      <formula>0.641</formula>
      <formula>0.8</formula>
    </cfRule>
    <cfRule type="cellIs" dxfId="217" priority="351" operator="between">
      <formula>0.5</formula>
      <formula>0.64</formula>
    </cfRule>
    <cfRule type="cellIs" dxfId="216" priority="352" operator="lessThan">
      <formula>0.5</formula>
    </cfRule>
  </conditionalFormatting>
  <conditionalFormatting sqref="X40 Z40">
    <cfRule type="cellIs" dxfId="215" priority="265" operator="greaterThan">
      <formula>1.78</formula>
    </cfRule>
    <cfRule type="cellIs" dxfId="214" priority="266" operator="between">
      <formula>1.38</formula>
      <formula>1.78</formula>
    </cfRule>
    <cfRule type="cellIs" dxfId="213" priority="267" operator="between">
      <formula>1.13</formula>
      <formula>1.38</formula>
    </cfRule>
    <cfRule type="cellIs" dxfId="212" priority="268" operator="between">
      <formula>0.97</formula>
      <formula>1.13</formula>
    </cfRule>
    <cfRule type="cellIs" dxfId="211" priority="269" operator="between">
      <formula>0.8</formula>
      <formula>0.97</formula>
    </cfRule>
    <cfRule type="cellIs" dxfId="210" priority="270" operator="between">
      <formula>0.64</formula>
      <formula>0.8</formula>
    </cfRule>
    <cfRule type="cellIs" dxfId="209" priority="271" operator="between">
      <formula>0.5</formula>
      <formula>0.64</formula>
    </cfRule>
    <cfRule type="cellIs" dxfId="208" priority="272" operator="lessThan">
      <formula>0.5</formula>
    </cfRule>
  </conditionalFormatting>
  <conditionalFormatting sqref="F8:F40">
    <cfRule type="cellIs" dxfId="207" priority="257" operator="greaterThan">
      <formula>1.78</formula>
    </cfRule>
    <cfRule type="cellIs" dxfId="206" priority="258" operator="between">
      <formula>1.38</formula>
      <formula>1.78</formula>
    </cfRule>
    <cfRule type="cellIs" dxfId="205" priority="259" operator="between">
      <formula>1.13</formula>
      <formula>1.38</formula>
    </cfRule>
    <cfRule type="cellIs" dxfId="204" priority="260" operator="between">
      <formula>0.97</formula>
      <formula>1.13</formula>
    </cfRule>
    <cfRule type="cellIs" dxfId="203" priority="261" operator="between">
      <formula>0.8</formula>
      <formula>0.97</formula>
    </cfRule>
    <cfRule type="cellIs" dxfId="202" priority="262" operator="between">
      <formula>0.64</formula>
      <formula>0.8</formula>
    </cfRule>
    <cfRule type="cellIs" dxfId="201" priority="263" operator="between">
      <formula>0.5</formula>
      <formula>0.64</formula>
    </cfRule>
    <cfRule type="cellIs" dxfId="200" priority="264" operator="lessThan">
      <formula>0.5</formula>
    </cfRule>
  </conditionalFormatting>
  <conditionalFormatting sqref="H8:H40">
    <cfRule type="cellIs" dxfId="199" priority="249" operator="greaterThan">
      <formula>1.78</formula>
    </cfRule>
    <cfRule type="cellIs" dxfId="198" priority="250" operator="between">
      <formula>1.38</formula>
      <formula>1.78</formula>
    </cfRule>
    <cfRule type="cellIs" dxfId="197" priority="251" operator="between">
      <formula>1.13</formula>
      <formula>1.38</formula>
    </cfRule>
    <cfRule type="cellIs" dxfId="196" priority="252" operator="between">
      <formula>0.97</formula>
      <formula>1.13</formula>
    </cfRule>
    <cfRule type="cellIs" dxfId="195" priority="253" operator="between">
      <formula>0.8</formula>
      <formula>0.97</formula>
    </cfRule>
    <cfRule type="cellIs" dxfId="194" priority="254" operator="between">
      <formula>0.64</formula>
      <formula>0.8</formula>
    </cfRule>
    <cfRule type="cellIs" dxfId="193" priority="255" operator="between">
      <formula>0.5</formula>
      <formula>0.64</formula>
    </cfRule>
    <cfRule type="cellIs" dxfId="192" priority="256" operator="lessThan">
      <formula>0.5</formula>
    </cfRule>
  </conditionalFormatting>
  <conditionalFormatting sqref="J8:J40">
    <cfRule type="cellIs" dxfId="191" priority="241" operator="greaterThan">
      <formula>1.78</formula>
    </cfRule>
    <cfRule type="cellIs" dxfId="190" priority="242" operator="between">
      <formula>1.38</formula>
      <formula>1.78</formula>
    </cfRule>
    <cfRule type="cellIs" dxfId="189" priority="243" operator="between">
      <formula>1.13</formula>
      <formula>1.38</formula>
    </cfRule>
    <cfRule type="cellIs" dxfId="188" priority="244" operator="between">
      <formula>0.97</formula>
      <formula>1.13</formula>
    </cfRule>
    <cfRule type="cellIs" dxfId="187" priority="245" operator="between">
      <formula>0.8</formula>
      <formula>0.97</formula>
    </cfRule>
    <cfRule type="cellIs" dxfId="186" priority="246" operator="between">
      <formula>0.64</formula>
      <formula>0.8</formula>
    </cfRule>
    <cfRule type="cellIs" dxfId="185" priority="247" operator="between">
      <formula>0.5</formula>
      <formula>0.64</formula>
    </cfRule>
    <cfRule type="cellIs" dxfId="184" priority="248" operator="lessThan">
      <formula>0.5</formula>
    </cfRule>
  </conditionalFormatting>
  <conditionalFormatting sqref="L8:L40">
    <cfRule type="cellIs" dxfId="183" priority="233" operator="greaterThan">
      <formula>1.78</formula>
    </cfRule>
    <cfRule type="cellIs" dxfId="182" priority="234" operator="between">
      <formula>1.38</formula>
      <formula>1.78</formula>
    </cfRule>
    <cfRule type="cellIs" dxfId="181" priority="235" operator="between">
      <formula>1.13</formula>
      <formula>1.38</formula>
    </cfRule>
    <cfRule type="cellIs" dxfId="180" priority="236" operator="between">
      <formula>0.97</formula>
      <formula>1.13</formula>
    </cfRule>
    <cfRule type="cellIs" dxfId="179" priority="237" operator="between">
      <formula>0.8</formula>
      <formula>0.97</formula>
    </cfRule>
    <cfRule type="cellIs" dxfId="178" priority="238" operator="between">
      <formula>0.64</formula>
      <formula>0.8</formula>
    </cfRule>
    <cfRule type="cellIs" dxfId="177" priority="239" operator="between">
      <formula>0.5</formula>
      <formula>0.64</formula>
    </cfRule>
    <cfRule type="cellIs" dxfId="176" priority="240" operator="lessThan">
      <formula>0.5</formula>
    </cfRule>
  </conditionalFormatting>
  <conditionalFormatting sqref="N8:N40">
    <cfRule type="cellIs" dxfId="175" priority="225" operator="greaterThan">
      <formula>1.78</formula>
    </cfRule>
    <cfRule type="cellIs" dxfId="174" priority="226" operator="between">
      <formula>1.38</formula>
      <formula>1.78</formula>
    </cfRule>
    <cfRule type="cellIs" dxfId="173" priority="227" operator="between">
      <formula>1.13</formula>
      <formula>1.38</formula>
    </cfRule>
    <cfRule type="cellIs" dxfId="172" priority="228" operator="between">
      <formula>0.97</formula>
      <formula>1.13</formula>
    </cfRule>
    <cfRule type="cellIs" dxfId="171" priority="229" operator="between">
      <formula>0.8</formula>
      <formula>0.97</formula>
    </cfRule>
    <cfRule type="cellIs" dxfId="170" priority="230" operator="between">
      <formula>0.64</formula>
      <formula>0.8</formula>
    </cfRule>
    <cfRule type="cellIs" dxfId="169" priority="231" operator="between">
      <formula>0.5</formula>
      <formula>0.64</formula>
    </cfRule>
    <cfRule type="cellIs" dxfId="168" priority="232" operator="lessThan">
      <formula>0.5</formula>
    </cfRule>
  </conditionalFormatting>
  <conditionalFormatting sqref="P8:P40">
    <cfRule type="cellIs" dxfId="167" priority="217" operator="greaterThan">
      <formula>1.78</formula>
    </cfRule>
    <cfRule type="cellIs" dxfId="166" priority="218" operator="between">
      <formula>1.38</formula>
      <formula>1.78</formula>
    </cfRule>
    <cfRule type="cellIs" dxfId="165" priority="219" operator="between">
      <formula>1.13</formula>
      <formula>1.38</formula>
    </cfRule>
    <cfRule type="cellIs" dxfId="164" priority="220" operator="between">
      <formula>0.97</formula>
      <formula>1.13</formula>
    </cfRule>
    <cfRule type="cellIs" dxfId="163" priority="221" operator="between">
      <formula>0.8</formula>
      <formula>0.97</formula>
    </cfRule>
    <cfRule type="cellIs" dxfId="162" priority="222" operator="between">
      <formula>0.64</formula>
      <formula>0.8</formula>
    </cfRule>
    <cfRule type="cellIs" dxfId="161" priority="223" operator="between">
      <formula>0.5</formula>
      <formula>0.64</formula>
    </cfRule>
    <cfRule type="cellIs" dxfId="160" priority="224" operator="lessThan">
      <formula>0.5</formula>
    </cfRule>
  </conditionalFormatting>
  <conditionalFormatting sqref="R8:R40">
    <cfRule type="cellIs" dxfId="159" priority="209" operator="greaterThan">
      <formula>1.78</formula>
    </cfRule>
    <cfRule type="cellIs" dxfId="158" priority="210" operator="between">
      <formula>1.38</formula>
      <formula>1.78</formula>
    </cfRule>
    <cfRule type="cellIs" dxfId="157" priority="211" operator="between">
      <formula>1.13</formula>
      <formula>1.38</formula>
    </cfRule>
    <cfRule type="cellIs" dxfId="156" priority="212" operator="between">
      <formula>0.97</formula>
      <formula>1.13</formula>
    </cfRule>
    <cfRule type="cellIs" dxfId="155" priority="213" operator="between">
      <formula>0.8</formula>
      <formula>0.97</formula>
    </cfRule>
    <cfRule type="cellIs" dxfId="154" priority="214" operator="between">
      <formula>0.64</formula>
      <formula>0.8</formula>
    </cfRule>
    <cfRule type="cellIs" dxfId="153" priority="215" operator="between">
      <formula>0.5</formula>
      <formula>0.64</formula>
    </cfRule>
    <cfRule type="cellIs" dxfId="152" priority="216" operator="lessThan">
      <formula>0.5</formula>
    </cfRule>
  </conditionalFormatting>
  <conditionalFormatting sqref="T8:T40">
    <cfRule type="cellIs" dxfId="151" priority="201" operator="greaterThan">
      <formula>1.78</formula>
    </cfRule>
    <cfRule type="cellIs" dxfId="150" priority="202" operator="between">
      <formula>1.38</formula>
      <formula>1.78</formula>
    </cfRule>
    <cfRule type="cellIs" dxfId="149" priority="203" operator="between">
      <formula>1.13</formula>
      <formula>1.38</formula>
    </cfRule>
    <cfRule type="cellIs" dxfId="148" priority="204" operator="between">
      <formula>0.97</formula>
      <formula>1.13</formula>
    </cfRule>
    <cfRule type="cellIs" dxfId="147" priority="205" operator="between">
      <formula>0.8</formula>
      <formula>0.97</formula>
    </cfRule>
    <cfRule type="cellIs" dxfId="146" priority="206" operator="between">
      <formula>0.64</formula>
      <formula>0.8</formula>
    </cfRule>
    <cfRule type="cellIs" dxfId="145" priority="207" operator="between">
      <formula>0.5</formula>
      <formula>0.64</formula>
    </cfRule>
    <cfRule type="cellIs" dxfId="144" priority="208" operator="lessThan">
      <formula>0.5</formula>
    </cfRule>
  </conditionalFormatting>
  <conditionalFormatting sqref="V8:V40">
    <cfRule type="cellIs" dxfId="143" priority="193" operator="greaterThan">
      <formula>1.78</formula>
    </cfRule>
    <cfRule type="cellIs" dxfId="142" priority="194" operator="between">
      <formula>1.38</formula>
      <formula>1.78</formula>
    </cfRule>
    <cfRule type="cellIs" dxfId="141" priority="195" operator="between">
      <formula>1.13</formula>
      <formula>1.38</formula>
    </cfRule>
    <cfRule type="cellIs" dxfId="140" priority="196" operator="between">
      <formula>0.97</formula>
      <formula>1.13</formula>
    </cfRule>
    <cfRule type="cellIs" dxfId="139" priority="197" operator="between">
      <formula>0.8</formula>
      <formula>0.97</formula>
    </cfRule>
    <cfRule type="cellIs" dxfId="138" priority="198" operator="between">
      <formula>0.64</formula>
      <formula>0.8</formula>
    </cfRule>
    <cfRule type="cellIs" dxfId="137" priority="199" operator="between">
      <formula>0.5</formula>
      <formula>0.64</formula>
    </cfRule>
    <cfRule type="cellIs" dxfId="136" priority="200" operator="lessThan">
      <formula>0.5</formula>
    </cfRule>
  </conditionalFormatting>
  <conditionalFormatting sqref="X8:X39 Z8:Z39">
    <cfRule type="cellIs" dxfId="135" priority="185" operator="greaterThan">
      <formula>1.78</formula>
    </cfRule>
    <cfRule type="cellIs" dxfId="134" priority="186" operator="between">
      <formula>1.38</formula>
      <formula>1.78</formula>
    </cfRule>
    <cfRule type="cellIs" dxfId="133" priority="187" operator="between">
      <formula>1.13</formula>
      <formula>1.38</formula>
    </cfRule>
    <cfRule type="cellIs" dxfId="132" priority="188" operator="between">
      <formula>0.97</formula>
      <formula>1.13</formula>
    </cfRule>
    <cfRule type="cellIs" dxfId="131" priority="189" operator="between">
      <formula>0.8</formula>
      <formula>0.97</formula>
    </cfRule>
    <cfRule type="cellIs" dxfId="130" priority="190" operator="between">
      <formula>0.64</formula>
      <formula>0.8</formula>
    </cfRule>
    <cfRule type="cellIs" dxfId="129" priority="191" operator="between">
      <formula>0.5</formula>
      <formula>0.64</formula>
    </cfRule>
    <cfRule type="cellIs" dxfId="128" priority="192" operator="lessThan">
      <formula>0.5</formula>
    </cfRule>
  </conditionalFormatting>
  <conditionalFormatting sqref="E8:E40">
    <cfRule type="cellIs" dxfId="127" priority="177" operator="greaterThan">
      <formula>2.5</formula>
    </cfRule>
    <cfRule type="cellIs" dxfId="126" priority="178" operator="between">
      <formula>1.5</formula>
      <formula>2.5</formula>
    </cfRule>
    <cfRule type="cellIs" dxfId="125" priority="179" operator="between">
      <formula>1</formula>
      <formula>1.5</formula>
    </cfRule>
    <cfRule type="cellIs" dxfId="124" priority="180" operator="between">
      <formula>0.75</formula>
      <formula>1</formula>
    </cfRule>
    <cfRule type="cellIs" dxfId="123" priority="181" operator="between">
      <formula>0.5</formula>
      <formula>0.75</formula>
    </cfRule>
    <cfRule type="cellIs" dxfId="122" priority="182" operator="between">
      <formula>0.32</formula>
      <formula>0.5</formula>
    </cfRule>
    <cfRule type="cellIs" dxfId="121" priority="183" operator="between">
      <formula>0.2</formula>
      <formula>0.32</formula>
    </cfRule>
    <cfRule type="cellIs" dxfId="120" priority="184" operator="lessThan">
      <formula>0.2</formula>
    </cfRule>
  </conditionalFormatting>
  <conditionalFormatting sqref="G8:G40">
    <cfRule type="cellIs" dxfId="119" priority="169" operator="greaterThan">
      <formula>2.5</formula>
    </cfRule>
    <cfRule type="cellIs" dxfId="118" priority="170" operator="between">
      <formula>1.5</formula>
      <formula>2.5</formula>
    </cfRule>
    <cfRule type="cellIs" dxfId="117" priority="171" operator="between">
      <formula>1</formula>
      <formula>1.5</formula>
    </cfRule>
    <cfRule type="cellIs" dxfId="116" priority="172" operator="between">
      <formula>0.75</formula>
      <formula>1</formula>
    </cfRule>
    <cfRule type="cellIs" dxfId="115" priority="173" operator="between">
      <formula>0.5</formula>
      <formula>0.75</formula>
    </cfRule>
    <cfRule type="cellIs" dxfId="114" priority="174" operator="between">
      <formula>0.33</formula>
      <formula>0.5</formula>
    </cfRule>
    <cfRule type="cellIs" dxfId="113" priority="175" operator="between">
      <formula>0.2</formula>
      <formula>0.35</formula>
    </cfRule>
    <cfRule type="cellIs" dxfId="112" priority="176" operator="lessThan">
      <formula>0.2</formula>
    </cfRule>
  </conditionalFormatting>
  <conditionalFormatting sqref="I8:I40">
    <cfRule type="cellIs" dxfId="111" priority="161" operator="greaterThan">
      <formula>2.5</formula>
    </cfRule>
    <cfRule type="cellIs" dxfId="110" priority="162" operator="between">
      <formula>1.5</formula>
      <formula>2.5</formula>
    </cfRule>
    <cfRule type="cellIs" dxfId="109" priority="163" operator="between">
      <formula>1</formula>
      <formula>1.5</formula>
    </cfRule>
    <cfRule type="cellIs" dxfId="108" priority="164" operator="between">
      <formula>0.75</formula>
      <formula>1</formula>
    </cfRule>
    <cfRule type="cellIs" dxfId="107" priority="165" operator="between">
      <formula>0.5</formula>
      <formula>0.75</formula>
    </cfRule>
    <cfRule type="cellIs" dxfId="106" priority="166" operator="between">
      <formula>0.33</formula>
      <formula>0.5</formula>
    </cfRule>
    <cfRule type="cellIs" dxfId="105" priority="167" operator="between">
      <formula>0.2</formula>
      <formula>0.35</formula>
    </cfRule>
    <cfRule type="cellIs" dxfId="104" priority="168" operator="lessThan">
      <formula>0.2</formula>
    </cfRule>
  </conditionalFormatting>
  <conditionalFormatting sqref="K8:K40">
    <cfRule type="cellIs" dxfId="103" priority="153" operator="greaterThan">
      <formula>2.5</formula>
    </cfRule>
    <cfRule type="cellIs" dxfId="102" priority="154" operator="between">
      <formula>1.5</formula>
      <formula>2.5</formula>
    </cfRule>
    <cfRule type="cellIs" dxfId="101" priority="155" operator="between">
      <formula>1</formula>
      <formula>1.5</formula>
    </cfRule>
    <cfRule type="cellIs" dxfId="100" priority="156" operator="between">
      <formula>0.75</formula>
      <formula>1</formula>
    </cfRule>
    <cfRule type="cellIs" dxfId="99" priority="157" operator="between">
      <formula>0.5</formula>
      <formula>0.75</formula>
    </cfRule>
    <cfRule type="cellIs" dxfId="98" priority="158" operator="between">
      <formula>0.33</formula>
      <formula>0.5</formula>
    </cfRule>
    <cfRule type="cellIs" dxfId="97" priority="159" operator="between">
      <formula>0.2</formula>
      <formula>0.35</formula>
    </cfRule>
    <cfRule type="cellIs" dxfId="96" priority="160" operator="lessThan">
      <formula>0.2</formula>
    </cfRule>
  </conditionalFormatting>
  <conditionalFormatting sqref="M8:M40">
    <cfRule type="cellIs" dxfId="95" priority="145" operator="greaterThan">
      <formula>2.5</formula>
    </cfRule>
    <cfRule type="cellIs" dxfId="94" priority="146" operator="between">
      <formula>1.5</formula>
      <formula>2.5</formula>
    </cfRule>
    <cfRule type="cellIs" dxfId="93" priority="147" operator="between">
      <formula>1</formula>
      <formula>1.5</formula>
    </cfRule>
    <cfRule type="cellIs" dxfId="92" priority="148" operator="between">
      <formula>0.73</formula>
      <formula>1</formula>
    </cfRule>
    <cfRule type="cellIs" dxfId="91" priority="149" operator="between">
      <formula>0.5</formula>
      <formula>0.73</formula>
    </cfRule>
    <cfRule type="cellIs" dxfId="90" priority="150" operator="between">
      <formula>0.33</formula>
      <formula>0.5</formula>
    </cfRule>
    <cfRule type="cellIs" dxfId="89" priority="151" operator="between">
      <formula>0.2</formula>
      <formula>0.35</formula>
    </cfRule>
    <cfRule type="cellIs" dxfId="88" priority="152" operator="lessThan">
      <formula>0.2</formula>
    </cfRule>
  </conditionalFormatting>
  <conditionalFormatting sqref="O8:O40">
    <cfRule type="cellIs" dxfId="87" priority="137" operator="greaterThan">
      <formula>2.5</formula>
    </cfRule>
    <cfRule type="cellIs" dxfId="86" priority="138" operator="between">
      <formula>1.5</formula>
      <formula>2.5</formula>
    </cfRule>
    <cfRule type="cellIs" dxfId="85" priority="139" operator="between">
      <formula>1</formula>
      <formula>1.5</formula>
    </cfRule>
    <cfRule type="cellIs" dxfId="84" priority="140" operator="between">
      <formula>0.73</formula>
      <formula>1</formula>
    </cfRule>
    <cfRule type="cellIs" dxfId="83" priority="141" operator="between">
      <formula>0.5</formula>
      <formula>0.73</formula>
    </cfRule>
    <cfRule type="cellIs" dxfId="82" priority="142" operator="between">
      <formula>0.33</formula>
      <formula>0.5</formula>
    </cfRule>
    <cfRule type="cellIs" dxfId="81" priority="143" operator="between">
      <formula>0.2</formula>
      <formula>0.35</formula>
    </cfRule>
    <cfRule type="cellIs" dxfId="80" priority="144" operator="lessThan">
      <formula>0.2</formula>
    </cfRule>
  </conditionalFormatting>
  <conditionalFormatting sqref="Q8:Q40">
    <cfRule type="cellIs" dxfId="79" priority="129" operator="greaterThan">
      <formula>2.5</formula>
    </cfRule>
    <cfRule type="cellIs" dxfId="78" priority="130" operator="between">
      <formula>1.5</formula>
      <formula>2.5</formula>
    </cfRule>
    <cfRule type="cellIs" dxfId="77" priority="131" operator="between">
      <formula>1</formula>
      <formula>1.5</formula>
    </cfRule>
    <cfRule type="cellIs" dxfId="76" priority="132" operator="between">
      <formula>0.73</formula>
      <formula>1</formula>
    </cfRule>
    <cfRule type="cellIs" dxfId="75" priority="133" operator="between">
      <formula>0.5</formula>
      <formula>0.73</formula>
    </cfRule>
    <cfRule type="cellIs" dxfId="74" priority="134" operator="between">
      <formula>0.33</formula>
      <formula>0.5</formula>
    </cfRule>
    <cfRule type="cellIs" dxfId="73" priority="135" operator="between">
      <formula>0.2</formula>
      <formula>0.35</formula>
    </cfRule>
    <cfRule type="cellIs" dxfId="72" priority="136" operator="lessThan">
      <formula>0.2</formula>
    </cfRule>
  </conditionalFormatting>
  <conditionalFormatting sqref="S8:S40">
    <cfRule type="cellIs" dxfId="71" priority="121" operator="greaterThan">
      <formula>2.5</formula>
    </cfRule>
    <cfRule type="cellIs" dxfId="70" priority="122" operator="between">
      <formula>1.5</formula>
      <formula>2.5</formula>
    </cfRule>
    <cfRule type="cellIs" dxfId="69" priority="123" operator="between">
      <formula>1</formula>
      <formula>1.5</formula>
    </cfRule>
    <cfRule type="cellIs" dxfId="68" priority="124" operator="between">
      <formula>0.73</formula>
      <formula>1</formula>
    </cfRule>
    <cfRule type="cellIs" dxfId="67" priority="125" operator="between">
      <formula>0.5</formula>
      <formula>0.73</formula>
    </cfRule>
    <cfRule type="cellIs" dxfId="66" priority="126" operator="between">
      <formula>0.33</formula>
      <formula>0.5</formula>
    </cfRule>
    <cfRule type="cellIs" dxfId="65" priority="127" operator="between">
      <formula>0.2</formula>
      <formula>0.35</formula>
    </cfRule>
    <cfRule type="cellIs" dxfId="64" priority="128" operator="lessThan">
      <formula>0.2</formula>
    </cfRule>
  </conditionalFormatting>
  <conditionalFormatting sqref="U8:U40">
    <cfRule type="cellIs" dxfId="63" priority="113" operator="greaterThan">
      <formula>2.5</formula>
    </cfRule>
    <cfRule type="cellIs" dxfId="62" priority="114" operator="between">
      <formula>1.5</formula>
      <formula>2.5</formula>
    </cfRule>
    <cfRule type="cellIs" dxfId="61" priority="115" operator="between">
      <formula>1</formula>
      <formula>1.5</formula>
    </cfRule>
    <cfRule type="cellIs" dxfId="60" priority="116" operator="between">
      <formula>0.73</formula>
      <formula>1</formula>
    </cfRule>
    <cfRule type="cellIs" dxfId="59" priority="117" operator="between">
      <formula>0.5</formula>
      <formula>0.73</formula>
    </cfRule>
    <cfRule type="cellIs" dxfId="58" priority="118" operator="between">
      <formula>0.33</formula>
      <formula>0.5</formula>
    </cfRule>
    <cfRule type="cellIs" dxfId="57" priority="119" operator="between">
      <formula>0.2</formula>
      <formula>0.35</formula>
    </cfRule>
    <cfRule type="cellIs" dxfId="56" priority="120" operator="lessThan">
      <formula>0.2</formula>
    </cfRule>
  </conditionalFormatting>
  <conditionalFormatting sqref="W8:W40 Y8:Y40">
    <cfRule type="cellIs" dxfId="55" priority="105" operator="greaterThan">
      <formula>2.5</formula>
    </cfRule>
    <cfRule type="cellIs" dxfId="54" priority="106" operator="between">
      <formula>1.5</formula>
      <formula>2.5</formula>
    </cfRule>
    <cfRule type="cellIs" dxfId="53" priority="107" operator="between">
      <formula>1</formula>
      <formula>1.5</formula>
    </cfRule>
    <cfRule type="cellIs" dxfId="52" priority="108" operator="between">
      <formula>0.73</formula>
      <formula>1</formula>
    </cfRule>
    <cfRule type="cellIs" dxfId="51" priority="109" operator="between">
      <formula>0.5</formula>
      <formula>0.73</formula>
    </cfRule>
    <cfRule type="cellIs" dxfId="50" priority="110" operator="between">
      <formula>0.33</formula>
      <formula>0.5</formula>
    </cfRule>
    <cfRule type="cellIs" dxfId="49" priority="111" operator="between">
      <formula>0.2</formula>
      <formula>0.35</formula>
    </cfRule>
    <cfRule type="cellIs" dxfId="48" priority="112" operator="lessThan">
      <formula>0.2</formula>
    </cfRule>
  </conditionalFormatting>
  <conditionalFormatting sqref="AC8:AC40">
    <cfRule type="cellIs" dxfId="47" priority="1" operator="greaterThan">
      <formula>2.5</formula>
    </cfRule>
    <cfRule type="cellIs" dxfId="46" priority="2" operator="between">
      <formula>1.5</formula>
      <formula>2.5</formula>
    </cfRule>
    <cfRule type="cellIs" dxfId="45" priority="3" operator="between">
      <formula>1</formula>
      <formula>1.5</formula>
    </cfRule>
    <cfRule type="cellIs" dxfId="44" priority="4" operator="between">
      <formula>0.73</formula>
      <formula>1</formula>
    </cfRule>
    <cfRule type="cellIs" dxfId="43" priority="5" operator="between">
      <formula>0.5</formula>
      <formula>0.73</formula>
    </cfRule>
    <cfRule type="cellIs" dxfId="42" priority="6" operator="between">
      <formula>0.33</formula>
      <formula>0.5</formula>
    </cfRule>
    <cfRule type="cellIs" dxfId="41" priority="7" operator="between">
      <formula>0.2</formula>
      <formula>0.35</formula>
    </cfRule>
    <cfRule type="cellIs" dxfId="40" priority="8" operator="lessThan">
      <formula>0.2</formula>
    </cfRule>
  </conditionalFormatting>
  <conditionalFormatting sqref="AD40">
    <cfRule type="cellIs" dxfId="39" priority="17" operator="greaterThan">
      <formula>1.78</formula>
    </cfRule>
    <cfRule type="cellIs" dxfId="38" priority="18" operator="between">
      <formula>1.38</formula>
      <formula>1.78</formula>
    </cfRule>
    <cfRule type="cellIs" dxfId="37" priority="19" operator="between">
      <formula>1.13</formula>
      <formula>1.38</formula>
    </cfRule>
    <cfRule type="cellIs" dxfId="36" priority="20" operator="between">
      <formula>0.97</formula>
      <formula>1.13</formula>
    </cfRule>
    <cfRule type="cellIs" dxfId="35" priority="21" operator="between">
      <formula>0.8</formula>
      <formula>0.97</formula>
    </cfRule>
    <cfRule type="cellIs" dxfId="34" priority="22" operator="between">
      <formula>0.64</formula>
      <formula>0.8</formula>
    </cfRule>
    <cfRule type="cellIs" dxfId="33" priority="23" operator="between">
      <formula>0.5</formula>
      <formula>0.64</formula>
    </cfRule>
    <cfRule type="cellIs" dxfId="32" priority="24" operator="lessThan">
      <formula>0.5</formula>
    </cfRule>
  </conditionalFormatting>
  <conditionalFormatting sqref="AD8:AD39">
    <cfRule type="cellIs" dxfId="31" priority="9" operator="greaterThan">
      <formula>1.78</formula>
    </cfRule>
    <cfRule type="cellIs" dxfId="30" priority="10" operator="between">
      <formula>1.38</formula>
      <formula>1.78</formula>
    </cfRule>
    <cfRule type="cellIs" dxfId="29" priority="11" operator="between">
      <formula>1.13</formula>
      <formula>1.38</formula>
    </cfRule>
    <cfRule type="cellIs" dxfId="28" priority="12" operator="between">
      <formula>0.97</formula>
      <formula>1.13</formula>
    </cfRule>
    <cfRule type="cellIs" dxfId="27" priority="13" operator="between">
      <formula>0.8</formula>
      <formula>0.97</formula>
    </cfRule>
    <cfRule type="cellIs" dxfId="26" priority="14" operator="between">
      <formula>0.64</formula>
      <formula>0.8</formula>
    </cfRule>
    <cfRule type="cellIs" dxfId="25" priority="15" operator="between">
      <formula>0.5</formula>
      <formula>0.64</formula>
    </cfRule>
    <cfRule type="cellIs" dxfId="24" priority="16" operator="lessThan">
      <formula>0.5</formula>
    </cfRule>
  </conditionalFormatting>
  <conditionalFormatting sqref="AB40">
    <cfRule type="cellIs" dxfId="23" priority="41" operator="greaterThan">
      <formula>1.78</formula>
    </cfRule>
    <cfRule type="cellIs" dxfId="22" priority="42" operator="between">
      <formula>1.38</formula>
      <formula>1.78</formula>
    </cfRule>
    <cfRule type="cellIs" dxfId="21" priority="43" operator="between">
      <formula>1.13</formula>
      <formula>1.38</formula>
    </cfRule>
    <cfRule type="cellIs" dxfId="20" priority="44" operator="between">
      <formula>0.97</formula>
      <formula>1.13</formula>
    </cfRule>
    <cfRule type="cellIs" dxfId="19" priority="45" operator="between">
      <formula>0.8</formula>
      <formula>0.97</formula>
    </cfRule>
    <cfRule type="cellIs" dxfId="18" priority="46" operator="between">
      <formula>0.64</formula>
      <formula>0.8</formula>
    </cfRule>
    <cfRule type="cellIs" dxfId="17" priority="47" operator="between">
      <formula>0.5</formula>
      <formula>0.64</formula>
    </cfRule>
    <cfRule type="cellIs" dxfId="16" priority="48" operator="lessThan">
      <formula>0.5</formula>
    </cfRule>
  </conditionalFormatting>
  <conditionalFormatting sqref="AB8:AB39">
    <cfRule type="cellIs" dxfId="15" priority="33" operator="greaterThan">
      <formula>1.78</formula>
    </cfRule>
    <cfRule type="cellIs" dxfId="14" priority="34" operator="between">
      <formula>1.38</formula>
      <formula>1.78</formula>
    </cfRule>
    <cfRule type="cellIs" dxfId="13" priority="35" operator="between">
      <formula>1.13</formula>
      <formula>1.38</formula>
    </cfRule>
    <cfRule type="cellIs" dxfId="12" priority="36" operator="between">
      <formula>0.97</formula>
      <formula>1.13</formula>
    </cfRule>
    <cfRule type="cellIs" dxfId="11" priority="37" operator="between">
      <formula>0.8</formula>
      <formula>0.97</formula>
    </cfRule>
    <cfRule type="cellIs" dxfId="10" priority="38" operator="between">
      <formula>0.64</formula>
      <formula>0.8</formula>
    </cfRule>
    <cfRule type="cellIs" dxfId="9" priority="39" operator="between">
      <formula>0.5</formula>
      <formula>0.64</formula>
    </cfRule>
    <cfRule type="cellIs" dxfId="8" priority="40" operator="lessThan">
      <formula>0.5</formula>
    </cfRule>
  </conditionalFormatting>
  <conditionalFormatting sqref="AA8:AA40">
    <cfRule type="cellIs" dxfId="7" priority="25" operator="greaterThan">
      <formula>2.5</formula>
    </cfRule>
    <cfRule type="cellIs" dxfId="6" priority="26" operator="between">
      <formula>1.5</formula>
      <formula>2.5</formula>
    </cfRule>
    <cfRule type="cellIs" dxfId="5" priority="27" operator="between">
      <formula>1</formula>
      <formula>1.5</formula>
    </cfRule>
    <cfRule type="cellIs" dxfId="4" priority="28" operator="between">
      <formula>0.73</formula>
      <formula>1</formula>
    </cfRule>
    <cfRule type="cellIs" dxfId="3" priority="29" operator="between">
      <formula>0.5</formula>
      <formula>0.73</formula>
    </cfRule>
    <cfRule type="cellIs" dxfId="2" priority="30" operator="between">
      <formula>0.33</formula>
      <formula>0.5</formula>
    </cfRule>
    <cfRule type="cellIs" dxfId="1" priority="31" operator="between">
      <formula>0.2</formula>
      <formula>0.35</formula>
    </cfRule>
    <cfRule type="cellIs" dxfId="0" priority="32" operator="lessThan">
      <formula>0.2</formula>
    </cfRule>
  </conditionalFormatting>
  <pageMargins left="0.39370078740157483" right="0.11811023622047245" top="0" bottom="0" header="0.31496062992125984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D.Markevich</dc:creator>
  <cp:lastModifiedBy>1</cp:lastModifiedBy>
  <cp:lastPrinted>2011-03-23T15:21:47Z</cp:lastPrinted>
  <dcterms:created xsi:type="dcterms:W3CDTF">2011-03-16T06:23:39Z</dcterms:created>
  <dcterms:modified xsi:type="dcterms:W3CDTF">2013-02-13T05:35:05Z</dcterms:modified>
</cp:coreProperties>
</file>